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660" windowWidth="7440" windowHeight="3795" activeTab="2"/>
  </bookViews>
  <sheets>
    <sheet name="資料輸入" sheetId="1" r:id="rId1"/>
    <sheet name="第1及2類" sheetId="2" r:id="rId2"/>
    <sheet name="主報表" sheetId="3" r:id="rId3"/>
    <sheet name="Sheet2" sheetId="4" r:id="rId4"/>
    <sheet name="檢核" sheetId="5" r:id="rId5"/>
    <sheet name="總表" sheetId="6" r:id="rId6"/>
  </sheets>
  <definedNames>
    <definedName name="_xlnm.Print_Area" localSheetId="2">'主報表'!$A$1:$I$31</definedName>
    <definedName name="_xlnm.Print_Area" localSheetId="5">'總表'!$A$1:$J$14</definedName>
  </definedNames>
  <calcPr fullCalcOnLoad="1"/>
</workbook>
</file>

<file path=xl/sharedStrings.xml><?xml version="1.0" encoding="utf-8"?>
<sst xmlns="http://schemas.openxmlformats.org/spreadsheetml/2006/main" count="314" uniqueCount="192">
  <si>
    <t>招標方式</t>
  </si>
  <si>
    <t>核定底價</t>
  </si>
  <si>
    <t>開標日期</t>
  </si>
  <si>
    <t>編號</t>
  </si>
  <si>
    <t>標價</t>
  </si>
  <si>
    <t>提貨順序</t>
  </si>
  <si>
    <t>備註</t>
  </si>
  <si>
    <t>審標結果</t>
  </si>
  <si>
    <t>開決標結果</t>
  </si>
  <si>
    <t>廠商名稱</t>
  </si>
  <si>
    <t>決標價或議定決標價</t>
  </si>
  <si>
    <t>主持人：</t>
  </si>
  <si>
    <t>全部平均價</t>
  </si>
  <si>
    <t>經濟部水利署第三河川局</t>
  </si>
  <si>
    <t>項目</t>
  </si>
  <si>
    <t>說明</t>
  </si>
  <si>
    <t>機關</t>
  </si>
  <si>
    <t>計畫名稱</t>
  </si>
  <si>
    <t>類別</t>
  </si>
  <si>
    <t>資格審核</t>
  </si>
  <si>
    <t>輸入資料</t>
  </si>
  <si>
    <t>第一類總數</t>
  </si>
  <si>
    <t>審核結果</t>
  </si>
  <si>
    <t>開標地點</t>
  </si>
  <si>
    <t>資格符合標價總計</t>
  </si>
  <si>
    <t>取幾名決標價</t>
  </si>
  <si>
    <t>全部取幾名</t>
  </si>
  <si>
    <t>標價高低</t>
  </si>
  <si>
    <t>比價</t>
  </si>
  <si>
    <t>順位</t>
  </si>
  <si>
    <t>標價高低</t>
  </si>
  <si>
    <t>至截止收件日
止共計收件：</t>
  </si>
  <si>
    <t>件</t>
  </si>
  <si>
    <t>件</t>
  </si>
  <si>
    <t>截止收件日後逾時：</t>
  </si>
  <si>
    <t>一般：</t>
  </si>
  <si>
    <t>共計</t>
  </si>
  <si>
    <t>資格審查合格：</t>
  </si>
  <si>
    <t>計</t>
  </si>
  <si>
    <t>資格審查不合格：</t>
  </si>
  <si>
    <t>監辦單位：本局會計室：</t>
  </si>
  <si>
    <t>紀錄：</t>
  </si>
  <si>
    <t xml:space="preserve">     本局政風室：</t>
  </si>
  <si>
    <t>第一類</t>
  </si>
  <si>
    <t>廠商標封勾選第二類,依投標須知第七點規定:[…..第四點第(二)款第一類廠商而勾選同點第(一)款第二類廠商者,其資格以第二類廠商認鄧]為第二類廠商</t>
  </si>
  <si>
    <t>德鍵砂石場有限公司</t>
  </si>
  <si>
    <t>厚集企業有限公司</t>
  </si>
  <si>
    <t>統日實業股份有限公司</t>
  </si>
  <si>
    <t>財石砂石股份有公司</t>
  </si>
  <si>
    <t>中港砂石企業股分有限公司</t>
  </si>
  <si>
    <t>錢宏興業有限公司</t>
  </si>
  <si>
    <t>高生砂石企業有限公司</t>
  </si>
  <si>
    <t>伸太田工業股份有限公司</t>
  </si>
  <si>
    <t>英銓實業有限公司</t>
  </si>
  <si>
    <t>中來工業股份有限公司</t>
  </si>
  <si>
    <t>陸誠預拌混凝土有限公司</t>
  </si>
  <si>
    <t>大丰砂石股份有限公司</t>
  </si>
  <si>
    <t>東振砂石有限公司</t>
  </si>
  <si>
    <t>甲騰企業有限公司</t>
  </si>
  <si>
    <t>鍵凡企業有限公司</t>
  </si>
  <si>
    <t>瑞光砂石有限公司</t>
  </si>
  <si>
    <t>增泰砂石股份有限公司</t>
  </si>
  <si>
    <t>民峰實業有公司</t>
  </si>
  <si>
    <t>全泰砂石股份有限公司</t>
  </si>
  <si>
    <t>龍毅砂石股份有限公司</t>
  </si>
  <si>
    <t>志昆實業有限公司</t>
  </si>
  <si>
    <t>六磊實業股份有公司</t>
  </si>
  <si>
    <t>興泰預拌混凝土股份有限公司</t>
  </si>
  <si>
    <t>正和砂石開發工業股份有限公司</t>
  </si>
  <si>
    <t>均泰實業股份有限公司</t>
  </si>
  <si>
    <t>振鑫實業有限公司</t>
  </si>
  <si>
    <t>承鼎源砂石業股份有限公司</t>
  </si>
  <si>
    <t>秋金砂石(股)有限公司</t>
  </si>
  <si>
    <t>天台砂石股份有限公</t>
  </si>
  <si>
    <t>鼎隆實業股份有限公司</t>
  </si>
  <si>
    <t>陸成預拌混凝土有限公司</t>
  </si>
  <si>
    <t>信昌砂石行</t>
  </si>
  <si>
    <t>利吉砂石行</t>
  </si>
  <si>
    <t>建隆砂石行</t>
  </si>
  <si>
    <t>萬中砂石行</t>
  </si>
  <si>
    <t>昌華砂石行</t>
  </si>
  <si>
    <t>第一類</t>
  </si>
  <si>
    <t>第二類</t>
  </si>
  <si>
    <t>德鍵砂石場有限公司</t>
  </si>
  <si>
    <t>統日實業股份有限公司</t>
  </si>
  <si>
    <t>財石砂石股份有公司</t>
  </si>
  <si>
    <t>錢宏興業有限公司</t>
  </si>
  <si>
    <t>高生砂石企業有限公司</t>
  </si>
  <si>
    <t>伸太田工業股份有限公司</t>
  </si>
  <si>
    <t>英銓實業有限公司</t>
  </si>
  <si>
    <t>中來工業股份有限公司</t>
  </si>
  <si>
    <t>陸誠預拌混凝土有限公司</t>
  </si>
  <si>
    <t>大丰砂石股份有限公司</t>
  </si>
  <si>
    <t>東振砂石有限公司</t>
  </si>
  <si>
    <t>甲騰企業有限公司</t>
  </si>
  <si>
    <t>鍵凡企業有限公司</t>
  </si>
  <si>
    <t>厚集企業有限公司</t>
  </si>
  <si>
    <t>中港砂石企業股分有限公司</t>
  </si>
  <si>
    <t>瑞光砂石有限公司</t>
  </si>
  <si>
    <t>B01</t>
  </si>
  <si>
    <t>B02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</si>
  <si>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</si>
  <si>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</si>
  <si>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</si>
  <si>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</si>
  <si>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</si>
  <si>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</si>
  <si>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</si>
  <si>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</si>
  <si>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</si>
  <si>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</si>
  <si>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</si>
  <si>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</si>
  <si>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</si>
  <si>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</si>
  <si>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</si>
  <si>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B03</t>
  </si>
  <si>
    <t>B04</t>
  </si>
  <si>
    <t>A16</t>
  </si>
  <si>
    <t>A17</t>
  </si>
  <si>
    <t>1</t>
  </si>
  <si>
    <t>廠商名稱</t>
  </si>
  <si>
    <t>財石砂石有限公司</t>
  </si>
  <si>
    <t>大信砂石股份有限公司</t>
  </si>
  <si>
    <t>德鍵砂石廠有限公司</t>
  </si>
  <si>
    <t>億華砂石有限公司</t>
  </si>
  <si>
    <t>誌建企業有限公司</t>
  </si>
  <si>
    <t>民峰實業股份有限公司</t>
  </si>
  <si>
    <t>大豐砂石股份有限公司</t>
  </si>
  <si>
    <t>鍵凡企業有限公司</t>
  </si>
  <si>
    <t>甲騰企業有限公司</t>
  </si>
  <si>
    <t>統日實業股份有限公司</t>
  </si>
  <si>
    <t>六磊實業股份有限公司</t>
  </si>
  <si>
    <t>立益工業股份有限公司</t>
  </si>
  <si>
    <t>正和砂石開發工業股份有限公司</t>
  </si>
  <si>
    <t>中埔混凝土股份有限公司</t>
  </si>
  <si>
    <t>瑞光砂石有限公司</t>
  </si>
  <si>
    <t>泰興工業社</t>
  </si>
  <si>
    <t>正備取排序</t>
  </si>
  <si>
    <t xml:space="preserve">                      經濟部水利署第三河川局</t>
  </si>
  <si>
    <t>開標地點</t>
  </si>
  <si>
    <t>最低決標價：</t>
  </si>
  <si>
    <t xml:space="preserve">                         </t>
  </si>
  <si>
    <t xml:space="preserve">                            開（決）標紀錄表(第1次)</t>
  </si>
  <si>
    <t xml:space="preserve">              本局開標室</t>
  </si>
  <si>
    <t>計畫名稱：大甲溪斷面63至65河段疏濬工程兼供土石採售分離作業（收入部分)</t>
  </si>
  <si>
    <t>刊登105年12月30日政府採購公報財物變賣公告</t>
  </si>
  <si>
    <t>本局地下1樓開標室</t>
  </si>
  <si>
    <t>106年1月12日 上午10:00分</t>
  </si>
  <si>
    <t>招標方式：刊登105年12月30日政府採購公報財物變賣公告</t>
  </si>
  <si>
    <t xml:space="preserve">        106年1月12日 上午10:00分</t>
  </si>
  <si>
    <r>
      <t>核定底價：新臺幣</t>
    </r>
    <r>
      <rPr>
        <u val="single"/>
        <sz val="12"/>
        <rFont val="標楷體"/>
        <family val="4"/>
      </rPr>
      <t xml:space="preserve"> 12400000</t>
    </r>
    <r>
      <rPr>
        <sz val="12"/>
        <rFont val="標楷體"/>
        <family val="4"/>
      </rPr>
      <t>元整</t>
    </r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</si>
  <si>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</si>
  <si>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</si>
  <si>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</si>
  <si>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</si>
  <si>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</si>
  <si>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</si>
  <si>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</si>
  <si>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</si>
  <si>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</si>
  <si>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</si>
  <si>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大信砂石股份有限公司</t>
  </si>
  <si>
    <t>均泰實業股份有限公司</t>
  </si>
  <si>
    <t>六磊實業股份有限公司</t>
  </si>
  <si>
    <t>萬中砂石行</t>
  </si>
  <si>
    <t>誌建企業股份有限公司</t>
  </si>
  <si>
    <t>興泰預拌混凝土股份有限公司</t>
  </si>
  <si>
    <t>信昌砂石行</t>
  </si>
  <si>
    <t>高生砂石企業股份有限公司</t>
  </si>
  <si>
    <t>中港砂石企業股份有限公司</t>
  </si>
  <si>
    <t>增泰砂石股份有限公司</t>
  </si>
  <si>
    <t>財石砂石股份有限公司</t>
  </si>
  <si>
    <t>東振砂石有限公司</t>
  </si>
  <si>
    <t>泰田實業股份有限公司</t>
  </si>
  <si>
    <t>陸誠預拌混凝土有限公司</t>
  </si>
  <si>
    <t>民峰實業股份有限公司</t>
  </si>
  <si>
    <t>伸太田工業股份有限公司</t>
  </si>
  <si>
    <t>夆孟企業有限公司</t>
  </si>
  <si>
    <t>押標金與1０支票連號</t>
  </si>
  <si>
    <t>全部平均價＊1.1</t>
  </si>
  <si>
    <t>押標金與7支票連號</t>
  </si>
  <si>
    <t xml:space="preserve">    17家合格  0家不合格</t>
  </si>
  <si>
    <t xml:space="preserve">1.本次開標總計17家廠商投標，經審查17家符合本案各項投標規定，為合格廠商。           2.未得標之合格標廠商均列為備取廠商。    
</t>
  </si>
  <si>
    <t>決標原則：(一）依標售總量(52萬立方公尺)規劃13小標(每小標4萬立方公尺)進行標售。（二）開標時，以符合投標廠商資格及其投標價高於標售底價者為合格標，並具有參與決標資格。（三）全數合格標廠商投標價平均值加計百分之十為「最低決標價」之計算基準上限值（以下簡稱上限值），超過上限值者，其投標價不納入計算「最低決標價」。排除超過上限值家數後再依其投價由高至低排序，取前13家投標價總和平均值作為「最低決標價」。如不足13家時，則依實際家數廠商投標價總和均值作為「最低決標價」。（四）投標價高於「最低決標價」者，以原投標價辦理決標，並依其投標價由高至低依序決定出料順序；其投標價低於「最低決標價」者，由執行機關依其投標價之次序，由高至低取得合格標廠商同意，以「最低決標價」辦理決標，並依其投標價由高至低依序決定出料順序；未得標之合格標廠商均列為備取廠商。（五）提貨順序依投標價格高低.</t>
  </si>
  <si>
    <t>計畫名稱：大甲溪斷面63至65河段疏濬工程兼供土石採售分離作業（收入部分)</t>
  </si>
  <si>
    <t>大甲溪斷面63至65河段疏濬工程兼供土石採售分離作業（收入部分)</t>
  </si>
  <si>
    <t>備1</t>
  </si>
  <si>
    <t>備2</t>
  </si>
  <si>
    <t>備3</t>
  </si>
  <si>
    <t>備4</t>
  </si>
  <si>
    <t>合格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</si>
</sst>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%"/>
    <numFmt numFmtId="178" formatCode="0.000%"/>
    <numFmt numFmtId="179" formatCode="0.0000%"/>
    <numFmt numFmtId="180" formatCode="_-* #,##0.0_-;\-* #,##0.0_-;_-* &quot;-&quot;??_-;_-@_-"/>
    <numFmt numFmtId="181" formatCode="_-* #,##0_-;\-* #,##0_-;_-* &quot;-&quot;??_-;_-@_-"/>
    <numFmt numFmtId="182" formatCode="_-&quot;$&quot;* #,##0.0_-;\-&quot;$&quot;* #,##0.0_-;_-&quot;$&quot;* &quot;-&quot;??_-;_-@_-"/>
    <numFmt numFmtId="183" formatCode="_-&quot;$&quot;* #,##0_-;\-&quot;$&quot;* #,##0_-;_-&quot;$&quot;* &quot;-&quot;??_-;_-@_-"/>
    <numFmt numFmtId="184" formatCode="_-* #,##0.0_-;\-* #,##0.0_-;_-* &quot;-&quot;?_-;_-@_-"/>
    <numFmt numFmtId="185" formatCode="0.00_ "/>
    <numFmt numFmtId="186" formatCode="_-* #,##0.000_-;\-* #,##0.000_-;_-* &quot;-&quot;??_-;_-@_-"/>
    <numFmt numFmtId="187" formatCode="_-* #,##0.0000_-;\-* #,##0.0000_-;_-* &quot;-&quot;??_-;_-@_-"/>
    <numFmt numFmtId="188" formatCode="_-* #,##0.00000_-;\-* #,##0.00000_-;_-* &quot;-&quot;??_-;_-@_-"/>
    <numFmt numFmtId="189" formatCode="0.00_);[Red]\(0.00\)"/>
    <numFmt numFmtId="190" formatCode="0.0_);[Red]\(0.0\)"/>
    <numFmt numFmtId="191" formatCode="0_);[Red]\(0\)"/>
    <numFmt numFmtId="192" formatCode="_-* #,##0"/>
    <numFmt numFmtId="193" formatCode="_*0"/>
    <numFmt numFmtId="194" formatCode="_ *0"/>
    <numFmt numFmtId="195" formatCode="_-*0"/>
    <numFmt numFmtId="196" formatCode="_-#0"/>
    <numFmt numFmtId="197" formatCode="_-0"/>
    <numFmt numFmtId="198" formatCode="0_ "/>
    <numFmt numFmtId="199" formatCode="[$-404]AM/PM\ hh:mm:ss"/>
    <numFmt numFmtId="200" formatCode="m&quot;月&quot;d&quot;日&quot;"/>
    <numFmt numFmtId="201" formatCode="#,##0.00_);[Red]\(#,##0.00\)"/>
    <numFmt numFmtId="202" formatCode="0.0_ "/>
    <numFmt numFmtId="203" formatCode="#,##0_);[Red]\(#,##0\)"/>
  </numFmts>
  <fonts count="59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9"/>
      <name val="標楷體"/>
      <family val="4"/>
    </font>
    <font>
      <sz val="11"/>
      <name val="新細明體"/>
      <family val="1"/>
    </font>
    <font>
      <sz val="10"/>
      <name val="新細明體"/>
      <family val="1"/>
    </font>
    <font>
      <sz val="16"/>
      <name val="標楷體"/>
      <family val="4"/>
    </font>
    <font>
      <b/>
      <sz val="14"/>
      <name val="標楷體"/>
      <family val="4"/>
    </font>
    <font>
      <b/>
      <sz val="36"/>
      <color indexed="10"/>
      <name val="標楷體"/>
      <family val="4"/>
    </font>
    <font>
      <sz val="26"/>
      <color indexed="10"/>
      <name val="標楷體"/>
      <family val="4"/>
    </font>
    <font>
      <sz val="28"/>
      <color indexed="10"/>
      <name val="標楷體"/>
      <family val="4"/>
    </font>
    <font>
      <sz val="12"/>
      <color indexed="10"/>
      <name val="新細明體"/>
      <family val="1"/>
    </font>
    <font>
      <sz val="20"/>
      <name val="標楷體"/>
      <family val="4"/>
    </font>
    <font>
      <sz val="20"/>
      <name val="新細明體"/>
      <family val="1"/>
    </font>
    <font>
      <sz val="14"/>
      <name val="新細明體"/>
      <family val="1"/>
    </font>
    <font>
      <sz val="10"/>
      <name val="標楷體"/>
      <family val="4"/>
    </font>
    <font>
      <sz val="16"/>
      <name val="新細明體"/>
      <family val="1"/>
    </font>
    <font>
      <sz val="14"/>
      <name val="細明體"/>
      <family val="3"/>
    </font>
    <font>
      <u val="single"/>
      <sz val="12"/>
      <name val="標楷體"/>
      <family val="4"/>
    </font>
    <font>
      <sz val="14"/>
      <color indexed="9"/>
      <name val="標楷體"/>
      <family val="4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0" fontId="46" fillId="20" borderId="0" applyNumberFormat="0" applyBorder="0" applyAlignment="0" applyProtection="0"/>
    <xf numFmtId="9" fontId="0" fillId="0" borderId="0" applyFont="0" applyFill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2" applyNumberFormat="0" applyAlignment="0" applyProtection="0"/>
    <xf numFmtId="0" fontId="55" fillId="21" borderId="8" applyNumberFormat="0" applyAlignment="0" applyProtection="0"/>
    <xf numFmtId="0" fontId="56" fillId="30" borderId="9" applyNumberFormat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6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181" fontId="0" fillId="0" borderId="0" xfId="33" applyNumberFormat="1" applyFont="1" applyAlignment="1">
      <alignment vertical="center"/>
    </xf>
    <xf numFmtId="181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32" borderId="12" xfId="0" applyNumberFormat="1" applyFont="1" applyFill="1" applyBorder="1" applyAlignment="1">
      <alignment horizontal="center" vertical="center"/>
    </xf>
    <xf numFmtId="176" fontId="0" fillId="32" borderId="12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9" fillId="32" borderId="12" xfId="0" applyFont="1" applyFill="1" applyBorder="1" applyAlignment="1">
      <alignment horizontal="left" vertical="center" wrapText="1"/>
    </xf>
    <xf numFmtId="0" fontId="10" fillId="32" borderId="12" xfId="0" applyFont="1" applyFill="1" applyBorder="1" applyAlignment="1">
      <alignment horizontal="left" vertical="center" wrapText="1"/>
    </xf>
    <xf numFmtId="49" fontId="9" fillId="32" borderId="12" xfId="0" applyNumberFormat="1" applyFont="1" applyFill="1" applyBorder="1" applyAlignment="1">
      <alignment horizontal="left" vertical="center" wrapText="1"/>
    </xf>
    <xf numFmtId="43" fontId="0" fillId="0" borderId="0" xfId="33" applyFont="1" applyAlignment="1">
      <alignment vertical="center"/>
    </xf>
    <xf numFmtId="49" fontId="0" fillId="0" borderId="0" xfId="0" applyNumberFormat="1" applyAlignment="1">
      <alignment horizontal="left" vertical="center"/>
    </xf>
    <xf numFmtId="0" fontId="0" fillId="0" borderId="12" xfId="0" applyBorder="1" applyAlignment="1">
      <alignment vertical="center" wrapText="1"/>
    </xf>
    <xf numFmtId="43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32" borderId="12" xfId="0" applyFill="1" applyBorder="1" applyAlignment="1">
      <alignment vertical="center"/>
    </xf>
    <xf numFmtId="0" fontId="0" fillId="32" borderId="12" xfId="0" applyFill="1" applyBorder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13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15" fillId="0" borderId="10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181" fontId="0" fillId="32" borderId="0" xfId="33" applyNumberFormat="1" applyFont="1" applyFill="1" applyAlignment="1">
      <alignment horizontal="center" vertical="center"/>
    </xf>
    <xf numFmtId="0" fontId="0" fillId="32" borderId="12" xfId="0" applyFont="1" applyFill="1" applyBorder="1" applyAlignment="1">
      <alignment horizontal="left" vertical="center" wrapText="1"/>
    </xf>
    <xf numFmtId="49" fontId="0" fillId="32" borderId="12" xfId="0" applyNumberFormat="1" applyFont="1" applyFill="1" applyBorder="1" applyAlignment="1">
      <alignment horizontal="left" vertical="center" wrapText="1"/>
    </xf>
    <xf numFmtId="181" fontId="0" fillId="0" borderId="0" xfId="33" applyNumberFormat="1" applyFont="1" applyAlignment="1">
      <alignment horizontal="center" vertical="center"/>
    </xf>
    <xf numFmtId="181" fontId="0" fillId="33" borderId="0" xfId="33" applyNumberFormat="1" applyFont="1" applyFill="1" applyAlignment="1">
      <alignment vertical="center"/>
    </xf>
    <xf numFmtId="49" fontId="0" fillId="33" borderId="0" xfId="0" applyNumberFormat="1" applyFill="1" applyAlignment="1">
      <alignment horizontal="left" vertical="center"/>
    </xf>
    <xf numFmtId="0" fontId="0" fillId="33" borderId="0" xfId="0" applyFill="1" applyAlignment="1">
      <alignment vertical="center"/>
    </xf>
    <xf numFmtId="181" fontId="0" fillId="33" borderId="0" xfId="0" applyNumberFormat="1" applyFill="1" applyAlignment="1">
      <alignment vertical="center"/>
    </xf>
    <xf numFmtId="181" fontId="0" fillId="34" borderId="0" xfId="33" applyNumberFormat="1" applyFont="1" applyFill="1" applyAlignment="1">
      <alignment vertical="center"/>
    </xf>
    <xf numFmtId="181" fontId="0" fillId="34" borderId="0" xfId="33" applyNumberFormat="1" applyFont="1" applyFill="1" applyAlignment="1">
      <alignment vertical="center"/>
    </xf>
    <xf numFmtId="181" fontId="0" fillId="35" borderId="0" xfId="33" applyNumberFormat="1" applyFont="1" applyFill="1" applyAlignment="1">
      <alignment vertical="center"/>
    </xf>
    <xf numFmtId="181" fontId="0" fillId="35" borderId="0" xfId="33" applyNumberFormat="1" applyFont="1" applyFill="1" applyAlignment="1">
      <alignment vertical="center"/>
    </xf>
    <xf numFmtId="0" fontId="0" fillId="0" borderId="0" xfId="33" applyNumberFormat="1" applyFont="1" applyAlignment="1">
      <alignment vertical="center"/>
    </xf>
    <xf numFmtId="49" fontId="0" fillId="34" borderId="0" xfId="0" applyNumberFormat="1" applyFill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vertical="center" wrapText="1"/>
    </xf>
    <xf numFmtId="3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81" fontId="19" fillId="32" borderId="10" xfId="33" applyNumberFormat="1" applyFont="1" applyFill="1" applyBorder="1" applyAlignment="1">
      <alignment vertical="center"/>
    </xf>
    <xf numFmtId="49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181" fontId="19" fillId="32" borderId="10" xfId="33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horizontal="left" vertical="center" wrapText="1"/>
    </xf>
    <xf numFmtId="181" fontId="19" fillId="32" borderId="11" xfId="33" applyNumberFormat="1" applyFont="1" applyFill="1" applyBorder="1" applyAlignment="1">
      <alignment horizontal="right" vertical="center"/>
    </xf>
    <xf numFmtId="181" fontId="19" fillId="33" borderId="11" xfId="33" applyNumberFormat="1" applyFont="1" applyFill="1" applyBorder="1" applyAlignment="1">
      <alignment horizontal="right" vertical="center"/>
    </xf>
    <xf numFmtId="181" fontId="22" fillId="32" borderId="10" xfId="0" applyNumberFormat="1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181" fontId="4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4" fillId="32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203" fontId="19" fillId="0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6" borderId="10" xfId="0" applyNumberFormat="1" applyFont="1" applyFill="1" applyBorder="1" applyAlignment="1">
      <alignment horizontal="left" vertical="center" wrapText="1"/>
    </xf>
    <xf numFmtId="176" fontId="19" fillId="32" borderId="10" xfId="0" applyNumberFormat="1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left" vertical="center" wrapText="1"/>
    </xf>
    <xf numFmtId="49" fontId="24" fillId="37" borderId="10" xfId="0" applyNumberFormat="1" applyFont="1" applyFill="1" applyBorder="1" applyAlignment="1">
      <alignment horizontal="left" vertical="center" wrapText="1"/>
    </xf>
    <xf numFmtId="176" fontId="4" fillId="32" borderId="11" xfId="0" applyNumberFormat="1" applyFont="1" applyFill="1" applyBorder="1" applyAlignment="1">
      <alignment horizontal="center" vertical="center" wrapText="1"/>
    </xf>
    <xf numFmtId="49" fontId="12" fillId="32" borderId="10" xfId="0" applyNumberFormat="1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181" fontId="19" fillId="32" borderId="18" xfId="33" applyNumberFormat="1" applyFont="1" applyFill="1" applyBorder="1" applyAlignment="1">
      <alignment horizontal="right" vertical="center"/>
    </xf>
    <xf numFmtId="0" fontId="22" fillId="32" borderId="18" xfId="0" applyFont="1" applyFill="1" applyBorder="1" applyAlignment="1">
      <alignment horizontal="center" vertical="center"/>
    </xf>
    <xf numFmtId="181" fontId="22" fillId="32" borderId="18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32" borderId="19" xfId="0" applyFont="1" applyFill="1" applyBorder="1" applyAlignment="1">
      <alignment horizontal="left" vertical="center"/>
    </xf>
    <xf numFmtId="0" fontId="3" fillId="32" borderId="20" xfId="0" applyFont="1" applyFill="1" applyBorder="1" applyAlignment="1">
      <alignment horizontal="left" vertical="center"/>
    </xf>
    <xf numFmtId="0" fontId="3" fillId="32" borderId="21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0" fillId="32" borderId="22" xfId="0" applyFont="1" applyFill="1" applyBorder="1" applyAlignment="1">
      <alignment horizontal="left" vertical="center" wrapText="1"/>
    </xf>
    <xf numFmtId="0" fontId="20" fillId="32" borderId="23" xfId="0" applyFont="1" applyFill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32" borderId="24" xfId="0" applyFont="1" applyFill="1" applyBorder="1" applyAlignment="1">
      <alignment horizontal="center" vertical="center"/>
    </xf>
    <xf numFmtId="0" fontId="3" fillId="32" borderId="25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 vertical="center"/>
    </xf>
    <xf numFmtId="0" fontId="3" fillId="32" borderId="27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28" xfId="0" applyFont="1" applyFill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/>
    </xf>
    <xf numFmtId="0" fontId="3" fillId="32" borderId="30" xfId="0" applyFont="1" applyFill="1" applyBorder="1" applyAlignment="1">
      <alignment horizontal="center" vertical="center"/>
    </xf>
    <xf numFmtId="0" fontId="3" fillId="32" borderId="31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4" fillId="32" borderId="33" xfId="0" applyFont="1" applyFill="1" applyBorder="1" applyAlignment="1">
      <alignment horizontal="left" vertical="center" wrapText="1"/>
    </xf>
    <xf numFmtId="0" fontId="4" fillId="32" borderId="34" xfId="0" applyFont="1" applyFill="1" applyBorder="1" applyAlignment="1">
      <alignment horizontal="left" vertical="center" wrapText="1"/>
    </xf>
    <xf numFmtId="0" fontId="4" fillId="32" borderId="23" xfId="0" applyFont="1" applyFill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left" vertical="center" wrapText="1"/>
    </xf>
    <xf numFmtId="0" fontId="4" fillId="0" borderId="33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176" fontId="15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176" fontId="15" fillId="0" borderId="17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200025</xdr:colOff>
      <xdr:row>2</xdr:row>
      <xdr:rowOff>95250</xdr:rowOff>
    </xdr:from>
    <xdr:to>
      <xdr:col>9</xdr:col>
      <xdr:colOff>1009650</xdr:colOff>
      <xdr:row>2</xdr:row>
      <xdr:rowOff>428625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657225"/>
          <a:ext cx="809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219075</xdr:rowOff>
    </xdr:from>
    <xdr:to>
      <xdr:col>9</xdr:col>
      <xdr:colOff>1057275</xdr:colOff>
      <xdr:row>1</xdr:row>
      <xdr:rowOff>228600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82175" y="219075"/>
          <a:ext cx="828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0"/>
  <sheetViews>
    <sheetView zoomScalePageLayoutView="0" workbookViewId="0" topLeftCell="A1">
      <selection activeCell="C7" sqref="C7"/>
    </sheetView>
  </sheetViews>
  <sheetFormatPr defaultColWidth="9.00390625" defaultRowHeight="16.5"/>
  <cols>
    <col min="2" max="2" width="15.50390625" style="0" customWidth="1"/>
    <col min="3" max="3" width="78.875" style="0" bestFit="1" customWidth="1"/>
  </cols>
  <sheetData>
    <row r="1" spans="1:3" ht="16.5">
      <c r="A1" t="s">
        <v>3</v>
      </c>
      <c r="B1" t="s">
        <v>14</v>
      </c>
      <c r="C1" t="s">
        <v>15</v>
      </c>
    </row>
    <row r="2" spans="1:3" ht="16.5">
      <c r="A2">
        <v>1</v>
      </c>
      <c r="B2" t="s">
        <v>16</v>
      </c>
      <c r="C2" t="s">
        <v>13</v>
      </c>
    </row>
    <row r="3" spans="1:3" ht="16.5">
      <c r="A3">
        <v>2</v>
      </c>
      <c r="B3" t="s">
        <v>17</v>
      </c>
      <c r="C3" t="s">
        <v>145</v>
      </c>
    </row>
    <row r="4" spans="1:3" ht="16.5">
      <c r="A4">
        <v>3</v>
      </c>
      <c r="B4" t="s">
        <v>0</v>
      </c>
      <c r="C4" t="s">
        <v>146</v>
      </c>
    </row>
    <row r="5" spans="1:3" ht="16.5">
      <c r="A5">
        <v>4</v>
      </c>
      <c r="B5" t="s">
        <v>23</v>
      </c>
      <c r="C5" t="s">
        <v>147</v>
      </c>
    </row>
    <row r="6" spans="1:3" ht="16.5">
      <c r="A6">
        <v>5</v>
      </c>
      <c r="B6" t="s">
        <v>1</v>
      </c>
      <c r="C6" s="71"/>
    </row>
    <row r="7" spans="1:3" ht="16.5">
      <c r="A7">
        <v>6</v>
      </c>
      <c r="B7" t="s">
        <v>2</v>
      </c>
      <c r="C7" t="s">
        <v>148</v>
      </c>
    </row>
    <row r="8" spans="1:3" ht="16.5">
      <c r="A8">
        <v>7</v>
      </c>
      <c r="B8" t="s">
        <v>21</v>
      </c>
      <c r="C8" s="72"/>
    </row>
    <row r="9" spans="1:3" ht="16.5">
      <c r="A9">
        <v>8</v>
      </c>
      <c r="B9" t="s">
        <v>26</v>
      </c>
      <c r="C9" s="72"/>
    </row>
    <row r="10" spans="1:3" ht="16.5">
      <c r="A10">
        <v>9</v>
      </c>
      <c r="B10" t="s">
        <v>25</v>
      </c>
      <c r="C10" s="7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45"/>
  <sheetViews>
    <sheetView zoomScalePageLayoutView="0"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" sqref="D3"/>
    </sheetView>
  </sheetViews>
  <sheetFormatPr defaultColWidth="9.00390625" defaultRowHeight="16.5"/>
  <cols>
    <col min="1" max="1" width="5.50390625" style="0" bestFit="1" customWidth="1"/>
    <col min="2" max="2" width="11.625" style="0" bestFit="1" customWidth="1"/>
    <col min="3" max="3" width="28.625" style="0" customWidth="1"/>
    <col min="4" max="4" width="12.25390625" style="0" bestFit="1" customWidth="1"/>
    <col min="6" max="6" width="16.125" style="1" bestFit="1" customWidth="1"/>
    <col min="7" max="7" width="3.75390625" style="0" customWidth="1"/>
    <col min="8" max="8" width="5.50390625" style="0" bestFit="1" customWidth="1"/>
    <col min="9" max="9" width="10.875" style="0" customWidth="1"/>
    <col min="10" max="10" width="28.75390625" style="0" customWidth="1"/>
    <col min="11" max="11" width="11.625" style="0" customWidth="1"/>
    <col min="13" max="13" width="26.75390625" style="0" customWidth="1"/>
  </cols>
  <sheetData>
    <row r="1" spans="1:13" ht="16.5">
      <c r="A1" s="113" t="s">
        <v>20</v>
      </c>
      <c r="B1" s="113"/>
      <c r="C1" s="113"/>
      <c r="D1" s="113"/>
      <c r="E1" s="113"/>
      <c r="F1" s="113"/>
      <c r="G1" s="114"/>
      <c r="H1" s="114"/>
      <c r="I1" s="114"/>
      <c r="J1" s="114"/>
      <c r="K1" s="114"/>
      <c r="L1" s="114"/>
      <c r="M1" s="114"/>
    </row>
    <row r="2" spans="1:13" ht="16.5">
      <c r="A2" s="16" t="s">
        <v>3</v>
      </c>
      <c r="B2" s="16" t="s">
        <v>18</v>
      </c>
      <c r="C2" s="16" t="s">
        <v>9</v>
      </c>
      <c r="D2" s="16" t="s">
        <v>4</v>
      </c>
      <c r="E2" s="16" t="s">
        <v>19</v>
      </c>
      <c r="F2" s="22" t="s">
        <v>6</v>
      </c>
      <c r="G2" s="16"/>
      <c r="H2" s="16" t="s">
        <v>3</v>
      </c>
      <c r="I2" s="16" t="s">
        <v>18</v>
      </c>
      <c r="J2" s="16" t="s">
        <v>9</v>
      </c>
      <c r="K2" s="16" t="s">
        <v>4</v>
      </c>
      <c r="L2" s="16" t="s">
        <v>19</v>
      </c>
      <c r="M2" s="16" t="s">
        <v>6</v>
      </c>
    </row>
    <row r="3" spans="1:13" ht="16.5">
      <c r="A3" s="16">
        <v>1</v>
      </c>
      <c r="B3" s="16" t="s">
        <v>43</v>
      </c>
      <c r="C3" s="17"/>
      <c r="D3" s="14"/>
      <c r="E3" s="16"/>
      <c r="F3" s="22"/>
      <c r="G3" s="16"/>
      <c r="H3" s="16">
        <v>30</v>
      </c>
      <c r="I3" s="16" t="s">
        <v>43</v>
      </c>
      <c r="J3" s="56"/>
      <c r="K3" s="15"/>
      <c r="L3" s="26"/>
      <c r="M3" s="27"/>
    </row>
    <row r="4" spans="1:13" ht="16.5">
      <c r="A4" s="26">
        <v>2</v>
      </c>
      <c r="B4" s="16" t="s">
        <v>43</v>
      </c>
      <c r="C4" s="17"/>
      <c r="D4" s="14"/>
      <c r="E4" s="14"/>
      <c r="F4" s="27"/>
      <c r="G4" s="16"/>
      <c r="H4" s="16">
        <v>31</v>
      </c>
      <c r="I4" s="16" t="s">
        <v>43</v>
      </c>
      <c r="J4" s="57"/>
      <c r="K4" s="15"/>
      <c r="L4" s="26"/>
      <c r="M4" s="26"/>
    </row>
    <row r="5" spans="1:13" ht="16.5">
      <c r="A5" s="16">
        <v>3</v>
      </c>
      <c r="B5" s="16" t="s">
        <v>43</v>
      </c>
      <c r="C5" s="17"/>
      <c r="D5" s="58"/>
      <c r="E5" s="16"/>
      <c r="F5" s="22"/>
      <c r="G5" s="16"/>
      <c r="H5" s="16">
        <v>32</v>
      </c>
      <c r="I5" s="16" t="s">
        <v>43</v>
      </c>
      <c r="J5" s="57"/>
      <c r="K5" s="15"/>
      <c r="L5" s="26"/>
      <c r="M5" s="27"/>
    </row>
    <row r="6" spans="1:14" ht="147">
      <c r="A6" s="26">
        <v>4</v>
      </c>
      <c r="B6" s="16" t="s">
        <v>43</v>
      </c>
      <c r="C6" s="17"/>
      <c r="D6" s="14"/>
      <c r="E6" s="16"/>
      <c r="F6" s="22"/>
      <c r="G6" s="16"/>
      <c r="H6" s="16">
        <v>33</v>
      </c>
      <c r="I6" s="16" t="s">
        <v>43</v>
      </c>
      <c r="J6" s="57"/>
      <c r="K6" s="15"/>
      <c r="L6" s="53"/>
      <c r="M6" s="54"/>
      <c r="N6" s="54" t="s">
        <v>44</v>
      </c>
    </row>
    <row r="7" spans="1:13" ht="16.5">
      <c r="A7" s="16">
        <v>5</v>
      </c>
      <c r="B7" s="16" t="s">
        <v>43</v>
      </c>
      <c r="D7" s="14"/>
      <c r="E7" s="16"/>
      <c r="F7" s="22"/>
      <c r="G7" s="16"/>
      <c r="H7" s="16">
        <v>34</v>
      </c>
      <c r="I7" s="16" t="s">
        <v>43</v>
      </c>
      <c r="J7" s="57"/>
      <c r="K7" s="15"/>
      <c r="L7" s="26"/>
      <c r="M7" s="26"/>
    </row>
    <row r="8" spans="1:13" ht="16.5">
      <c r="A8" s="26">
        <v>6</v>
      </c>
      <c r="B8" s="16" t="s">
        <v>43</v>
      </c>
      <c r="D8" s="14"/>
      <c r="E8" s="26"/>
      <c r="F8" s="27"/>
      <c r="G8" s="16"/>
      <c r="H8" s="16">
        <v>35</v>
      </c>
      <c r="I8" s="16" t="s">
        <v>43</v>
      </c>
      <c r="J8" s="57"/>
      <c r="K8" s="15"/>
      <c r="L8" s="16"/>
      <c r="M8" s="16"/>
    </row>
    <row r="9" spans="1:13" ht="16.5">
      <c r="A9" s="16">
        <v>7</v>
      </c>
      <c r="B9" s="16" t="s">
        <v>43</v>
      </c>
      <c r="C9" s="17"/>
      <c r="D9" s="14"/>
      <c r="E9" s="26"/>
      <c r="F9" s="27"/>
      <c r="G9" s="16"/>
      <c r="H9" s="16">
        <v>36</v>
      </c>
      <c r="I9" s="16" t="s">
        <v>43</v>
      </c>
      <c r="J9" s="57"/>
      <c r="K9" s="15"/>
      <c r="L9" s="16"/>
      <c r="M9" s="16"/>
    </row>
    <row r="10" spans="1:13" ht="16.5">
      <c r="A10" s="26">
        <v>8</v>
      </c>
      <c r="B10" s="16" t="s">
        <v>43</v>
      </c>
      <c r="C10" s="17"/>
      <c r="D10" s="14"/>
      <c r="E10" s="14"/>
      <c r="F10" s="27"/>
      <c r="G10" s="16"/>
      <c r="H10" s="16"/>
      <c r="I10" s="16"/>
      <c r="J10" s="19"/>
      <c r="K10" s="15"/>
      <c r="L10" s="16"/>
      <c r="M10" s="16"/>
    </row>
    <row r="11" spans="1:13" ht="16.5">
      <c r="A11" s="16">
        <v>9</v>
      </c>
      <c r="B11" s="16" t="s">
        <v>43</v>
      </c>
      <c r="C11" s="17"/>
      <c r="D11" s="14"/>
      <c r="E11" s="14"/>
      <c r="F11" s="27"/>
      <c r="G11" s="16"/>
      <c r="H11" s="16"/>
      <c r="I11" s="16"/>
      <c r="J11" s="19"/>
      <c r="K11" s="15"/>
      <c r="L11" s="16"/>
      <c r="M11" s="16"/>
    </row>
    <row r="12" spans="1:13" ht="16.5">
      <c r="A12" s="26">
        <v>10</v>
      </c>
      <c r="B12" s="16" t="s">
        <v>43</v>
      </c>
      <c r="C12" s="17"/>
      <c r="D12" s="14"/>
      <c r="E12" s="14"/>
      <c r="F12" s="27"/>
      <c r="G12" s="16"/>
      <c r="H12" s="16"/>
      <c r="I12" s="16"/>
      <c r="J12" s="19"/>
      <c r="K12" s="15"/>
      <c r="L12" s="16"/>
      <c r="M12" s="16"/>
    </row>
    <row r="13" spans="1:13" ht="16.5">
      <c r="A13" s="16">
        <v>11</v>
      </c>
      <c r="B13" s="16" t="s">
        <v>43</v>
      </c>
      <c r="C13" s="17"/>
      <c r="D13" s="14"/>
      <c r="E13" s="26"/>
      <c r="F13" s="27"/>
      <c r="G13" s="16"/>
      <c r="H13" s="16"/>
      <c r="I13" s="16"/>
      <c r="J13" s="19"/>
      <c r="K13" s="15"/>
      <c r="L13" s="16"/>
      <c r="M13" s="16"/>
    </row>
    <row r="14" spans="1:13" ht="16.5">
      <c r="A14" s="26">
        <v>12</v>
      </c>
      <c r="B14" s="16" t="s">
        <v>43</v>
      </c>
      <c r="C14" s="17"/>
      <c r="D14" s="14"/>
      <c r="E14" s="26"/>
      <c r="F14" s="27"/>
      <c r="G14" s="16"/>
      <c r="H14" s="16"/>
      <c r="I14" s="16"/>
      <c r="J14" s="19"/>
      <c r="K14" s="15"/>
      <c r="L14" s="16"/>
      <c r="M14" s="16"/>
    </row>
    <row r="15" spans="1:13" ht="24" customHeight="1">
      <c r="A15" s="16">
        <v>13</v>
      </c>
      <c r="B15" s="16" t="s">
        <v>43</v>
      </c>
      <c r="C15" s="17"/>
      <c r="D15" s="55"/>
      <c r="E15" s="26"/>
      <c r="F15" s="27"/>
      <c r="G15" s="16"/>
      <c r="H15" s="16"/>
      <c r="I15" s="16"/>
      <c r="J15" s="16"/>
      <c r="K15" s="16"/>
      <c r="L15" s="16"/>
      <c r="M15" s="16"/>
    </row>
    <row r="16" spans="1:13" ht="16.5">
      <c r="A16" s="26">
        <v>14</v>
      </c>
      <c r="B16" s="16" t="s">
        <v>43</v>
      </c>
      <c r="C16" s="17"/>
      <c r="D16" s="14"/>
      <c r="E16" s="26"/>
      <c r="F16" s="27"/>
      <c r="G16" s="16"/>
      <c r="H16" s="16"/>
      <c r="I16" s="16"/>
      <c r="J16" s="16"/>
      <c r="K16" s="16"/>
      <c r="L16" s="16"/>
      <c r="M16" s="16"/>
    </row>
    <row r="17" spans="1:13" ht="16.5">
      <c r="A17" s="16">
        <v>15</v>
      </c>
      <c r="B17" s="16" t="s">
        <v>43</v>
      </c>
      <c r="C17" s="17"/>
      <c r="D17" s="14"/>
      <c r="E17" s="26"/>
      <c r="F17" s="27"/>
      <c r="G17" s="16"/>
      <c r="H17" s="16"/>
      <c r="I17" s="16"/>
      <c r="J17" s="16"/>
      <c r="K17" s="16"/>
      <c r="L17" s="16"/>
      <c r="M17" s="16"/>
    </row>
    <row r="18" spans="1:13" ht="16.5">
      <c r="A18" s="26">
        <v>16</v>
      </c>
      <c r="B18" s="16" t="s">
        <v>43</v>
      </c>
      <c r="C18" s="21"/>
      <c r="D18" s="14"/>
      <c r="E18" s="16"/>
      <c r="G18" s="16"/>
      <c r="H18" s="16"/>
      <c r="I18" s="16"/>
      <c r="J18" s="16"/>
      <c r="K18" s="16"/>
      <c r="L18" s="16"/>
      <c r="M18" s="16"/>
    </row>
    <row r="19" spans="1:13" ht="16.5">
      <c r="A19" s="26">
        <v>17</v>
      </c>
      <c r="B19" s="16" t="s">
        <v>43</v>
      </c>
      <c r="C19" s="17"/>
      <c r="D19" s="14"/>
      <c r="E19" s="14"/>
      <c r="F19" s="27"/>
      <c r="G19" s="16"/>
      <c r="H19" s="16"/>
      <c r="I19" s="16"/>
      <c r="J19" s="16"/>
      <c r="K19" s="16"/>
      <c r="L19" s="16"/>
      <c r="M19" s="16"/>
    </row>
    <row r="20" spans="1:13" ht="16.5">
      <c r="A20" s="16">
        <v>18</v>
      </c>
      <c r="B20" s="16" t="s">
        <v>43</v>
      </c>
      <c r="C20" s="17"/>
      <c r="D20" s="14"/>
      <c r="E20" s="16"/>
      <c r="F20" s="22"/>
      <c r="G20" s="16"/>
      <c r="H20" s="16"/>
      <c r="I20" s="16"/>
      <c r="J20" s="16"/>
      <c r="K20" s="16"/>
      <c r="L20" s="16"/>
      <c r="M20" s="16"/>
    </row>
    <row r="21" spans="1:13" ht="16.5">
      <c r="A21" s="26">
        <v>19</v>
      </c>
      <c r="B21" s="16" t="s">
        <v>43</v>
      </c>
      <c r="C21" s="17"/>
      <c r="D21" s="14"/>
      <c r="E21" s="16"/>
      <c r="F21" s="22"/>
      <c r="G21" s="16"/>
      <c r="H21" s="16"/>
      <c r="I21" s="16"/>
      <c r="J21" s="16"/>
      <c r="K21" s="16"/>
      <c r="L21" s="16"/>
      <c r="M21" s="16"/>
    </row>
    <row r="22" spans="1:13" ht="16.5">
      <c r="A22" s="26">
        <v>20</v>
      </c>
      <c r="B22" s="16" t="s">
        <v>43</v>
      </c>
      <c r="C22" s="17"/>
      <c r="D22" s="14"/>
      <c r="E22" s="16"/>
      <c r="F22" s="22"/>
      <c r="G22" s="16"/>
      <c r="H22" s="16"/>
      <c r="I22" s="16"/>
      <c r="J22" s="16"/>
      <c r="K22" s="16"/>
      <c r="L22" s="16"/>
      <c r="M22" s="16"/>
    </row>
    <row r="23" spans="1:13" ht="16.5">
      <c r="A23" s="16">
        <v>21</v>
      </c>
      <c r="B23" s="16" t="s">
        <v>43</v>
      </c>
      <c r="C23" s="17"/>
      <c r="D23" s="14"/>
      <c r="E23" s="16"/>
      <c r="F23" s="22"/>
      <c r="G23" s="16"/>
      <c r="H23" s="16"/>
      <c r="I23" s="16"/>
      <c r="J23" s="16"/>
      <c r="K23" s="16"/>
      <c r="L23" s="16"/>
      <c r="M23" s="16"/>
    </row>
    <row r="24" spans="1:13" ht="16.5">
      <c r="A24" s="26">
        <v>22</v>
      </c>
      <c r="B24" s="16" t="s">
        <v>43</v>
      </c>
      <c r="C24" s="17"/>
      <c r="D24" s="14"/>
      <c r="E24" s="16"/>
      <c r="F24" s="22"/>
      <c r="G24" s="16"/>
      <c r="H24" s="16"/>
      <c r="I24" s="16"/>
      <c r="J24" s="16"/>
      <c r="K24" s="16"/>
      <c r="L24" s="16"/>
      <c r="M24" s="16"/>
    </row>
    <row r="25" spans="1:13" ht="16.5">
      <c r="A25" s="26">
        <v>23</v>
      </c>
      <c r="B25" s="16" t="s">
        <v>43</v>
      </c>
      <c r="C25" s="17"/>
      <c r="D25" s="14"/>
      <c r="E25" s="16"/>
      <c r="F25" s="22"/>
      <c r="G25" s="16"/>
      <c r="H25" s="16"/>
      <c r="I25" s="16"/>
      <c r="J25" s="16"/>
      <c r="K25" s="16"/>
      <c r="L25" s="16"/>
      <c r="M25" s="16"/>
    </row>
    <row r="26" spans="1:13" ht="16.5">
      <c r="A26" s="16">
        <v>24</v>
      </c>
      <c r="B26" s="16" t="s">
        <v>43</v>
      </c>
      <c r="C26" s="17"/>
      <c r="D26" s="14"/>
      <c r="E26" s="14"/>
      <c r="F26" s="22"/>
      <c r="G26" s="16"/>
      <c r="H26" s="16"/>
      <c r="I26" s="16"/>
      <c r="J26" s="16"/>
      <c r="K26" s="16"/>
      <c r="L26" s="16"/>
      <c r="M26" s="16"/>
    </row>
    <row r="27" spans="1:13" ht="16.5">
      <c r="A27" s="26">
        <v>25</v>
      </c>
      <c r="B27" s="16" t="s">
        <v>43</v>
      </c>
      <c r="C27" s="17"/>
      <c r="D27" s="14"/>
      <c r="E27" s="14"/>
      <c r="F27" s="22"/>
      <c r="G27" s="16"/>
      <c r="H27" s="16"/>
      <c r="I27" s="16"/>
      <c r="J27" s="16"/>
      <c r="K27" s="16"/>
      <c r="L27" s="16"/>
      <c r="M27" s="16"/>
    </row>
    <row r="28" spans="1:13" ht="16.5">
      <c r="A28" s="26">
        <v>26</v>
      </c>
      <c r="B28" s="16" t="s">
        <v>43</v>
      </c>
      <c r="C28" s="17"/>
      <c r="D28" s="14"/>
      <c r="E28" s="26"/>
      <c r="F28" s="27"/>
      <c r="G28" s="16"/>
      <c r="H28" s="16"/>
      <c r="I28" s="16"/>
      <c r="J28" s="16"/>
      <c r="K28" s="16"/>
      <c r="L28" s="16"/>
      <c r="M28" s="16"/>
    </row>
    <row r="29" spans="1:13" ht="16.5">
      <c r="A29" s="16">
        <v>27</v>
      </c>
      <c r="B29" s="16" t="s">
        <v>43</v>
      </c>
      <c r="C29" s="17"/>
      <c r="D29" s="14"/>
      <c r="E29" s="16"/>
      <c r="F29" s="22"/>
      <c r="G29" s="16"/>
      <c r="H29" s="16"/>
      <c r="I29" s="16"/>
      <c r="J29" s="16"/>
      <c r="K29" s="16"/>
      <c r="L29" s="16"/>
      <c r="M29" s="16"/>
    </row>
    <row r="30" spans="1:13" ht="16.5">
      <c r="A30" s="26">
        <v>28</v>
      </c>
      <c r="B30" s="16" t="s">
        <v>43</v>
      </c>
      <c r="C30" s="17"/>
      <c r="D30" s="14"/>
      <c r="E30" s="16"/>
      <c r="F30" s="22"/>
      <c r="G30" s="16"/>
      <c r="H30" s="16"/>
      <c r="I30" s="16"/>
      <c r="J30" s="16"/>
      <c r="K30" s="16"/>
      <c r="L30" s="16"/>
      <c r="M30" s="16"/>
    </row>
    <row r="31" spans="1:13" ht="16.5">
      <c r="A31" s="26">
        <v>29</v>
      </c>
      <c r="B31" s="16" t="s">
        <v>43</v>
      </c>
      <c r="C31" s="17"/>
      <c r="D31" s="15"/>
      <c r="E31" s="16"/>
      <c r="F31" s="22"/>
      <c r="G31" s="16"/>
      <c r="H31" s="16"/>
      <c r="I31" s="16"/>
      <c r="J31" s="16"/>
      <c r="K31" s="16"/>
      <c r="L31" s="16"/>
      <c r="M31" s="16"/>
    </row>
    <row r="32" spans="1:13" ht="16.5">
      <c r="A32" s="16"/>
      <c r="B32" s="16"/>
      <c r="C32" s="17"/>
      <c r="D32" s="14"/>
      <c r="E32" s="16"/>
      <c r="F32" s="22"/>
      <c r="G32" s="16"/>
      <c r="H32" s="16"/>
      <c r="I32" s="16"/>
      <c r="J32" s="16"/>
      <c r="K32" s="16"/>
      <c r="L32" s="16"/>
      <c r="M32" s="16"/>
    </row>
    <row r="33" spans="1:13" ht="16.5">
      <c r="A33" s="16"/>
      <c r="B33" s="16"/>
      <c r="C33" s="18"/>
      <c r="D33" s="14"/>
      <c r="E33" s="16"/>
      <c r="F33" s="22"/>
      <c r="G33" s="16"/>
      <c r="H33" s="16"/>
      <c r="I33" s="16"/>
      <c r="J33" s="16"/>
      <c r="K33" s="16"/>
      <c r="L33" s="16"/>
      <c r="M33" s="16"/>
    </row>
    <row r="34" spans="1:13" ht="16.5">
      <c r="A34" s="16"/>
      <c r="B34" s="16"/>
      <c r="C34" s="17"/>
      <c r="D34" s="14"/>
      <c r="E34" s="14"/>
      <c r="F34" s="22"/>
      <c r="G34" s="16"/>
      <c r="H34" s="16"/>
      <c r="I34" s="16"/>
      <c r="J34" s="16"/>
      <c r="K34" s="16"/>
      <c r="L34" s="16"/>
      <c r="M34" s="16"/>
    </row>
    <row r="35" spans="1:13" ht="16.5">
      <c r="A35" s="16"/>
      <c r="B35" s="16"/>
      <c r="C35" s="17"/>
      <c r="D35" s="14"/>
      <c r="E35" s="14"/>
      <c r="F35" s="22"/>
      <c r="G35" s="16"/>
      <c r="H35" s="16"/>
      <c r="I35" s="16"/>
      <c r="J35" s="16"/>
      <c r="K35" s="16"/>
      <c r="L35" s="16"/>
      <c r="M35" s="16"/>
    </row>
    <row r="36" spans="1:13" ht="16.5">
      <c r="A36" s="16"/>
      <c r="B36" s="16"/>
      <c r="C36" s="17"/>
      <c r="D36" s="14"/>
      <c r="E36" s="16"/>
      <c r="F36" s="22"/>
      <c r="G36" s="16"/>
      <c r="H36" s="16"/>
      <c r="I36" s="16"/>
      <c r="J36" s="16"/>
      <c r="K36" s="16"/>
      <c r="L36" s="16"/>
      <c r="M36" s="16"/>
    </row>
    <row r="37" spans="1:13" ht="16.5">
      <c r="A37" s="16"/>
      <c r="B37" s="16"/>
      <c r="C37" s="17"/>
      <c r="D37" s="14"/>
      <c r="E37" s="16"/>
      <c r="F37" s="22"/>
      <c r="G37" s="16"/>
      <c r="H37" s="16"/>
      <c r="I37" s="16"/>
      <c r="J37" s="16"/>
      <c r="K37" s="16"/>
      <c r="L37" s="16"/>
      <c r="M37" s="16"/>
    </row>
    <row r="38" spans="1:13" ht="16.5">
      <c r="A38" s="16"/>
      <c r="B38" s="16"/>
      <c r="C38" s="17"/>
      <c r="D38" s="14"/>
      <c r="E38" s="16"/>
      <c r="F38" s="22"/>
      <c r="G38" s="16"/>
      <c r="H38" s="16"/>
      <c r="I38" s="16"/>
      <c r="J38" s="16"/>
      <c r="K38" s="16"/>
      <c r="L38" s="16"/>
      <c r="M38" s="16"/>
    </row>
    <row r="39" spans="1:13" ht="16.5">
      <c r="A39" s="16"/>
      <c r="B39" s="16"/>
      <c r="C39" s="18"/>
      <c r="D39" s="14"/>
      <c r="E39" s="16"/>
      <c r="F39" s="22"/>
      <c r="G39" s="16"/>
      <c r="H39" s="16"/>
      <c r="I39" s="16"/>
      <c r="J39" s="16"/>
      <c r="K39" s="16"/>
      <c r="L39" s="16"/>
      <c r="M39" s="16"/>
    </row>
    <row r="41" spans="4:6" ht="16.5">
      <c r="D41" s="69">
        <f>SUM(D3:D31)</f>
        <v>0</v>
      </c>
      <c r="F41" s="70">
        <f>SUM(K3:K9)</f>
        <v>0</v>
      </c>
    </row>
    <row r="43" ht="16.5">
      <c r="F43" s="70">
        <f>D41+F41</f>
        <v>0</v>
      </c>
    </row>
    <row r="44" ht="16.5">
      <c r="F44" s="1">
        <f>F43/36</f>
        <v>0</v>
      </c>
    </row>
    <row r="45" ht="16.5">
      <c r="F45" s="1">
        <f>I44*1.2</f>
        <v>0</v>
      </c>
    </row>
  </sheetData>
  <sheetProtection/>
  <mergeCells count="1">
    <mergeCell ref="A1:M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7"/>
  <sheetViews>
    <sheetView tabSelected="1" view="pageBreakPreview" zoomScale="70" zoomScaleNormal="85" zoomScaleSheetLayoutView="70" zoomScalePageLayoutView="0" workbookViewId="0" topLeftCell="A24">
      <selection activeCell="A32" sqref="A32:IV32"/>
    </sheetView>
  </sheetViews>
  <sheetFormatPr defaultColWidth="9.00390625" defaultRowHeight="16.5"/>
  <cols>
    <col min="1" max="1" width="4.75390625" style="74" customWidth="1"/>
    <col min="2" max="2" width="34.875" style="80" customWidth="1"/>
    <col min="3" max="3" width="16.00390625" style="0" customWidth="1"/>
    <col min="4" max="4" width="6.625" style="0" customWidth="1"/>
    <col min="5" max="5" width="6.00390625" style="0" customWidth="1"/>
    <col min="6" max="6" width="19.25390625" style="0" customWidth="1"/>
    <col min="7" max="7" width="6.25390625" style="0" customWidth="1"/>
    <col min="8" max="8" width="7.00390625" style="0" customWidth="1"/>
    <col min="9" max="9" width="24.625" style="0" customWidth="1"/>
    <col min="10" max="10" width="17.625" style="0" customWidth="1"/>
  </cols>
  <sheetData>
    <row r="1" spans="1:9" ht="24" customHeight="1">
      <c r="A1" s="140" t="s">
        <v>139</v>
      </c>
      <c r="B1" s="140"/>
      <c r="C1" s="140"/>
      <c r="D1" s="140"/>
      <c r="E1" s="140"/>
      <c r="F1" s="140"/>
      <c r="G1" s="140"/>
      <c r="H1" s="140"/>
      <c r="I1" s="140"/>
    </row>
    <row r="2" spans="1:9" ht="20.25" customHeight="1" thickBot="1">
      <c r="A2" s="141" t="s">
        <v>143</v>
      </c>
      <c r="B2" s="141"/>
      <c r="C2" s="141"/>
      <c r="D2" s="141"/>
      <c r="E2" s="141"/>
      <c r="F2" s="141"/>
      <c r="G2" s="141"/>
      <c r="H2" s="141"/>
      <c r="I2" s="141"/>
    </row>
    <row r="3" spans="1:10" ht="42.75" customHeight="1">
      <c r="A3" s="145" t="s">
        <v>185</v>
      </c>
      <c r="B3" s="146"/>
      <c r="C3" s="146"/>
      <c r="D3" s="146"/>
      <c r="E3" s="146"/>
      <c r="F3" s="146"/>
      <c r="G3" s="147"/>
      <c r="H3" s="120" t="s">
        <v>149</v>
      </c>
      <c r="I3" s="121"/>
      <c r="J3" s="1"/>
    </row>
    <row r="4" spans="1:9" ht="19.5">
      <c r="A4" s="118" t="s">
        <v>140</v>
      </c>
      <c r="B4" s="119"/>
      <c r="C4" s="115" t="s">
        <v>144</v>
      </c>
      <c r="D4" s="116"/>
      <c r="E4" s="116"/>
      <c r="F4" s="117"/>
      <c r="G4" s="128" t="s">
        <v>151</v>
      </c>
      <c r="H4" s="129"/>
      <c r="I4" s="130"/>
    </row>
    <row r="5" spans="1:9" ht="19.5">
      <c r="A5" s="118" t="s">
        <v>2</v>
      </c>
      <c r="B5" s="119"/>
      <c r="C5" s="142" t="s">
        <v>150</v>
      </c>
      <c r="D5" s="143"/>
      <c r="E5" s="143"/>
      <c r="F5" s="144"/>
      <c r="G5" s="131"/>
      <c r="H5" s="132"/>
      <c r="I5" s="133"/>
    </row>
    <row r="6" spans="1:13" ht="15.75" customHeight="1">
      <c r="A6" s="115" t="s">
        <v>142</v>
      </c>
      <c r="B6" s="116"/>
      <c r="C6" s="116"/>
      <c r="D6" s="116"/>
      <c r="E6" s="116"/>
      <c r="F6" s="117"/>
      <c r="G6" s="134"/>
      <c r="H6" s="135"/>
      <c r="I6" s="136"/>
      <c r="K6" s="4"/>
      <c r="L6" s="4"/>
      <c r="M6" s="4"/>
    </row>
    <row r="7" spans="1:13" ht="45.75" customHeight="1">
      <c r="A7" s="84" t="s">
        <v>3</v>
      </c>
      <c r="B7" s="76" t="s">
        <v>121</v>
      </c>
      <c r="C7" s="7" t="s">
        <v>4</v>
      </c>
      <c r="D7" s="86" t="s">
        <v>138</v>
      </c>
      <c r="E7" s="7" t="s">
        <v>27</v>
      </c>
      <c r="F7" s="86" t="s">
        <v>10</v>
      </c>
      <c r="G7" s="7" t="s">
        <v>5</v>
      </c>
      <c r="H7" s="24" t="s">
        <v>22</v>
      </c>
      <c r="I7" s="8" t="s">
        <v>6</v>
      </c>
      <c r="K7" s="4"/>
      <c r="L7" s="5"/>
      <c r="M7" s="5"/>
    </row>
    <row r="8" spans="1:13" s="94" customFormat="1" ht="33" customHeight="1">
      <c r="A8" s="83" t="s">
        <v>120</v>
      </c>
      <c r="B8" s="107" t="s">
        <v>162</v>
      </c>
      <c r="C8" s="85">
        <v>12440000</v>
      </c>
      <c r="D8" s="90" t="s">
        <v>188</v>
      </c>
      <c r="E8" s="90">
        <f>RANK(C8,$C$8:$C$24,0)</f>
        <v>15</v>
      </c>
      <c r="F8" s="110"/>
      <c r="G8" s="111"/>
      <c r="H8" s="93" t="s">
        <v>191</v>
      </c>
      <c r="I8" s="93"/>
      <c r="K8" s="95"/>
      <c r="L8" s="95"/>
      <c r="M8" s="95"/>
    </row>
    <row r="9" spans="1:13" s="94" customFormat="1" ht="33" customHeight="1">
      <c r="A9" s="83">
        <v>2</v>
      </c>
      <c r="B9" s="107" t="s">
        <v>163</v>
      </c>
      <c r="C9" s="85">
        <v>12520000</v>
      </c>
      <c r="D9" s="89">
        <v>13</v>
      </c>
      <c r="E9" s="90">
        <f aca="true" t="shared" si="0" ref="E9:E24">RANK(C9,$C$8:$C$24,0)</f>
        <v>13</v>
      </c>
      <c r="F9" s="85">
        <v>12701538</v>
      </c>
      <c r="G9" s="89">
        <v>13</v>
      </c>
      <c r="H9" s="93" t="s">
        <v>191</v>
      </c>
      <c r="I9" s="96"/>
      <c r="K9" s="95"/>
      <c r="L9" s="95"/>
      <c r="M9" s="95"/>
    </row>
    <row r="10" spans="1:13" s="94" customFormat="1" ht="33" customHeight="1">
      <c r="A10" s="83">
        <v>3</v>
      </c>
      <c r="B10" s="107" t="s">
        <v>164</v>
      </c>
      <c r="C10" s="85">
        <v>13208000</v>
      </c>
      <c r="D10" s="90">
        <v>2</v>
      </c>
      <c r="E10" s="90">
        <f t="shared" si="0"/>
        <v>2</v>
      </c>
      <c r="F10" s="85">
        <f>C10</f>
        <v>13208000</v>
      </c>
      <c r="G10" s="92">
        <v>2</v>
      </c>
      <c r="H10" s="93" t="s">
        <v>191</v>
      </c>
      <c r="I10" s="97"/>
      <c r="K10" s="95"/>
      <c r="L10" s="95"/>
      <c r="M10" s="95"/>
    </row>
    <row r="11" spans="1:10" s="94" customFormat="1" ht="33" customHeight="1">
      <c r="A11" s="83">
        <v>4</v>
      </c>
      <c r="B11" s="107" t="s">
        <v>165</v>
      </c>
      <c r="C11" s="85">
        <v>13248000</v>
      </c>
      <c r="D11" s="90">
        <v>1</v>
      </c>
      <c r="E11" s="90">
        <f t="shared" si="0"/>
        <v>1</v>
      </c>
      <c r="F11" s="85">
        <f>C11</f>
        <v>13248000</v>
      </c>
      <c r="G11" s="89">
        <v>1</v>
      </c>
      <c r="H11" s="93" t="s">
        <v>191</v>
      </c>
      <c r="I11" s="96"/>
      <c r="J11" s="98"/>
    </row>
    <row r="12" spans="1:9" s="94" customFormat="1" ht="33" customHeight="1">
      <c r="A12" s="83">
        <v>5</v>
      </c>
      <c r="B12" s="107" t="s">
        <v>166</v>
      </c>
      <c r="C12" s="85">
        <v>12600000</v>
      </c>
      <c r="D12" s="90">
        <v>8</v>
      </c>
      <c r="E12" s="90">
        <f t="shared" si="0"/>
        <v>8</v>
      </c>
      <c r="F12" s="85">
        <v>12701538</v>
      </c>
      <c r="G12" s="89">
        <v>9</v>
      </c>
      <c r="H12" s="93" t="s">
        <v>191</v>
      </c>
      <c r="I12" s="96"/>
    </row>
    <row r="13" spans="1:9" s="94" customFormat="1" ht="33" customHeight="1">
      <c r="A13" s="83">
        <v>6</v>
      </c>
      <c r="B13" s="107" t="s">
        <v>167</v>
      </c>
      <c r="C13" s="85">
        <v>12700000</v>
      </c>
      <c r="D13" s="89">
        <v>3</v>
      </c>
      <c r="E13" s="90">
        <f t="shared" si="0"/>
        <v>3</v>
      </c>
      <c r="F13" s="85">
        <v>12701538</v>
      </c>
      <c r="G13" s="89">
        <v>3</v>
      </c>
      <c r="H13" s="93" t="s">
        <v>191</v>
      </c>
      <c r="I13" s="96"/>
    </row>
    <row r="14" spans="1:9" s="94" customFormat="1" ht="33" customHeight="1">
      <c r="A14" s="83">
        <v>7</v>
      </c>
      <c r="B14" s="107" t="s">
        <v>168</v>
      </c>
      <c r="C14" s="85">
        <v>12648000</v>
      </c>
      <c r="D14" s="90">
        <v>5</v>
      </c>
      <c r="E14" s="90">
        <f t="shared" si="0"/>
        <v>5</v>
      </c>
      <c r="F14" s="85">
        <v>12701538</v>
      </c>
      <c r="G14" s="89">
        <v>5</v>
      </c>
      <c r="H14" s="93" t="s">
        <v>191</v>
      </c>
      <c r="I14" s="108" t="s">
        <v>179</v>
      </c>
    </row>
    <row r="15" spans="1:9" s="94" customFormat="1" ht="33" customHeight="1">
      <c r="A15" s="83" t="s">
        <v>152</v>
      </c>
      <c r="B15" s="107" t="s">
        <v>169</v>
      </c>
      <c r="C15" s="85">
        <v>12600000</v>
      </c>
      <c r="D15" s="90">
        <v>8</v>
      </c>
      <c r="E15" s="90">
        <f t="shared" si="0"/>
        <v>8</v>
      </c>
      <c r="F15" s="85">
        <v>12701538</v>
      </c>
      <c r="G15" s="89">
        <v>8</v>
      </c>
      <c r="H15" s="93" t="s">
        <v>191</v>
      </c>
      <c r="I15" s="106"/>
    </row>
    <row r="16" spans="1:9" s="94" customFormat="1" ht="33" customHeight="1">
      <c r="A16" s="83" t="s">
        <v>153</v>
      </c>
      <c r="B16" s="107" t="s">
        <v>170</v>
      </c>
      <c r="C16" s="85">
        <v>12620000</v>
      </c>
      <c r="D16" s="90">
        <v>7</v>
      </c>
      <c r="E16" s="90">
        <f t="shared" si="0"/>
        <v>7</v>
      </c>
      <c r="F16" s="85">
        <v>12701538</v>
      </c>
      <c r="G16" s="89">
        <v>7</v>
      </c>
      <c r="H16" s="93" t="s">
        <v>191</v>
      </c>
      <c r="I16" s="109"/>
    </row>
    <row r="17" spans="1:9" s="94" customFormat="1" ht="33" customHeight="1">
      <c r="A17" s="83" t="s">
        <v>154</v>
      </c>
      <c r="B17" s="107" t="s">
        <v>171</v>
      </c>
      <c r="C17" s="85">
        <v>12672000</v>
      </c>
      <c r="D17" s="90">
        <v>4</v>
      </c>
      <c r="E17" s="90">
        <f t="shared" si="0"/>
        <v>4</v>
      </c>
      <c r="F17" s="85">
        <f>I28</f>
        <v>12701538</v>
      </c>
      <c r="G17" s="89">
        <v>4</v>
      </c>
      <c r="H17" s="93" t="s">
        <v>191</v>
      </c>
      <c r="I17" s="108" t="s">
        <v>181</v>
      </c>
    </row>
    <row r="18" spans="1:9" s="94" customFormat="1" ht="33" customHeight="1">
      <c r="A18" s="83" t="s">
        <v>155</v>
      </c>
      <c r="B18" s="107" t="s">
        <v>172</v>
      </c>
      <c r="C18" s="85">
        <v>12580000</v>
      </c>
      <c r="D18" s="90">
        <v>10</v>
      </c>
      <c r="E18" s="90">
        <f t="shared" si="0"/>
        <v>10</v>
      </c>
      <c r="F18" s="85">
        <v>12701538</v>
      </c>
      <c r="G18" s="89">
        <v>10</v>
      </c>
      <c r="H18" s="93" t="s">
        <v>191</v>
      </c>
      <c r="I18" s="96"/>
    </row>
    <row r="19" spans="1:9" s="94" customFormat="1" ht="33" customHeight="1">
      <c r="A19" s="83" t="s">
        <v>156</v>
      </c>
      <c r="B19" s="107" t="s">
        <v>173</v>
      </c>
      <c r="C19" s="85">
        <v>12624000</v>
      </c>
      <c r="D19" s="90">
        <v>6</v>
      </c>
      <c r="E19" s="90">
        <f t="shared" si="0"/>
        <v>6</v>
      </c>
      <c r="F19" s="85">
        <v>12701538</v>
      </c>
      <c r="G19" s="89">
        <v>6</v>
      </c>
      <c r="H19" s="93" t="s">
        <v>191</v>
      </c>
      <c r="I19" s="96"/>
    </row>
    <row r="20" spans="1:9" s="94" customFormat="1" ht="33" customHeight="1">
      <c r="A20" s="83" t="s">
        <v>157</v>
      </c>
      <c r="B20" s="107" t="s">
        <v>174</v>
      </c>
      <c r="C20" s="85">
        <v>12560000</v>
      </c>
      <c r="D20" s="90">
        <v>11</v>
      </c>
      <c r="E20" s="90">
        <f t="shared" si="0"/>
        <v>11</v>
      </c>
      <c r="F20" s="85">
        <v>12701538</v>
      </c>
      <c r="G20" s="89">
        <v>11</v>
      </c>
      <c r="H20" s="93" t="s">
        <v>191</v>
      </c>
      <c r="I20" s="96"/>
    </row>
    <row r="21" spans="1:9" s="94" customFormat="1" ht="33" customHeight="1">
      <c r="A21" s="83" t="s">
        <v>158</v>
      </c>
      <c r="B21" s="107" t="s">
        <v>175</v>
      </c>
      <c r="C21" s="85">
        <v>12420000</v>
      </c>
      <c r="D21" s="90" t="s">
        <v>189</v>
      </c>
      <c r="E21" s="90">
        <f t="shared" si="0"/>
        <v>16</v>
      </c>
      <c r="F21" s="110"/>
      <c r="G21" s="112"/>
      <c r="H21" s="93" t="s">
        <v>191</v>
      </c>
      <c r="I21" s="96"/>
    </row>
    <row r="22" spans="1:9" s="94" customFormat="1" ht="33" customHeight="1">
      <c r="A22" s="83" t="s">
        <v>159</v>
      </c>
      <c r="B22" s="107" t="s">
        <v>176</v>
      </c>
      <c r="C22" s="85">
        <v>12480000</v>
      </c>
      <c r="D22" s="90" t="s">
        <v>187</v>
      </c>
      <c r="E22" s="90">
        <f t="shared" si="0"/>
        <v>14</v>
      </c>
      <c r="F22" s="110"/>
      <c r="G22" s="112"/>
      <c r="H22" s="93" t="s">
        <v>191</v>
      </c>
      <c r="I22" s="96"/>
    </row>
    <row r="23" spans="1:9" s="94" customFormat="1" ht="33" customHeight="1">
      <c r="A23" s="83" t="s">
        <v>160</v>
      </c>
      <c r="B23" s="107" t="s">
        <v>177</v>
      </c>
      <c r="C23" s="85">
        <v>12400000</v>
      </c>
      <c r="D23" s="90" t="s">
        <v>190</v>
      </c>
      <c r="E23" s="90">
        <f t="shared" si="0"/>
        <v>17</v>
      </c>
      <c r="F23" s="110"/>
      <c r="G23" s="112"/>
      <c r="H23" s="93" t="s">
        <v>191</v>
      </c>
      <c r="I23" s="96"/>
    </row>
    <row r="24" spans="1:9" s="94" customFormat="1" ht="33" customHeight="1">
      <c r="A24" s="83" t="s">
        <v>161</v>
      </c>
      <c r="B24" s="107" t="s">
        <v>178</v>
      </c>
      <c r="C24" s="85">
        <v>12540000</v>
      </c>
      <c r="D24" s="90">
        <v>12</v>
      </c>
      <c r="E24" s="90">
        <f t="shared" si="0"/>
        <v>12</v>
      </c>
      <c r="F24" s="85">
        <v>12701538</v>
      </c>
      <c r="G24" s="90">
        <v>12</v>
      </c>
      <c r="H24" s="93" t="s">
        <v>191</v>
      </c>
      <c r="I24" s="96"/>
    </row>
    <row r="25" spans="1:9" s="94" customFormat="1" ht="33" customHeight="1">
      <c r="A25" s="91"/>
      <c r="B25" s="78"/>
      <c r="C25" s="99"/>
      <c r="D25" s="89"/>
      <c r="E25" s="90"/>
      <c r="F25" s="100" t="s">
        <v>24</v>
      </c>
      <c r="H25" s="85"/>
      <c r="I25" s="87">
        <f>SUM(C8:C24)</f>
        <v>214860000</v>
      </c>
    </row>
    <row r="26" spans="1:9" s="94" customFormat="1" ht="33" customHeight="1">
      <c r="A26" s="91"/>
      <c r="B26" s="78"/>
      <c r="C26" s="99"/>
      <c r="D26" s="89"/>
      <c r="E26" s="90"/>
      <c r="F26" s="101" t="s">
        <v>12</v>
      </c>
      <c r="H26" s="85"/>
      <c r="I26" s="87">
        <f>ROUND(I25/17,0)</f>
        <v>12638824</v>
      </c>
    </row>
    <row r="27" spans="1:9" s="94" customFormat="1" ht="45" customHeight="1">
      <c r="A27" s="91"/>
      <c r="B27" s="78"/>
      <c r="C27" s="102"/>
      <c r="D27" s="89"/>
      <c r="E27" s="103"/>
      <c r="F27" s="104" t="s">
        <v>180</v>
      </c>
      <c r="H27" s="85"/>
      <c r="I27" s="87">
        <f>I26*1.1</f>
        <v>13902706.4</v>
      </c>
    </row>
    <row r="28" spans="1:9" s="94" customFormat="1" ht="33" customHeight="1">
      <c r="A28" s="91"/>
      <c r="B28" s="78"/>
      <c r="C28" s="102"/>
      <c r="D28" s="89"/>
      <c r="E28" s="103"/>
      <c r="F28" s="105" t="s">
        <v>141</v>
      </c>
      <c r="H28" s="85"/>
      <c r="I28" s="88">
        <f>ROUND((C11+C10+C13+C17+C14+C19+C16+C15+C12+C18+C20+C24+C9)/13,0)</f>
        <v>12701538</v>
      </c>
    </row>
    <row r="29" spans="1:9" ht="19.5" customHeight="1">
      <c r="A29" s="118" t="s">
        <v>7</v>
      </c>
      <c r="B29" s="124"/>
      <c r="C29" s="137" t="s">
        <v>182</v>
      </c>
      <c r="D29" s="138"/>
      <c r="E29" s="138"/>
      <c r="F29" s="138"/>
      <c r="G29" s="138"/>
      <c r="H29" s="138"/>
      <c r="I29" s="139"/>
    </row>
    <row r="30" spans="1:9" ht="52.5" customHeight="1">
      <c r="A30" s="122" t="s">
        <v>8</v>
      </c>
      <c r="B30" s="123"/>
      <c r="C30" s="125" t="s">
        <v>183</v>
      </c>
      <c r="D30" s="126"/>
      <c r="E30" s="126"/>
      <c r="F30" s="126"/>
      <c r="G30" s="126"/>
      <c r="H30" s="126"/>
      <c r="I30" s="127"/>
    </row>
    <row r="31" spans="1:9" ht="94.5" customHeight="1" thickBot="1">
      <c r="A31" s="148" t="s">
        <v>184</v>
      </c>
      <c r="B31" s="149"/>
      <c r="C31" s="149"/>
      <c r="D31" s="149"/>
      <c r="E31" s="149"/>
      <c r="F31" s="149"/>
      <c r="G31" s="149"/>
      <c r="H31" s="149"/>
      <c r="I31" s="150"/>
    </row>
    <row r="32" spans="1:9" ht="27.75">
      <c r="A32" s="73"/>
      <c r="B32" s="79"/>
      <c r="C32" s="3"/>
      <c r="D32" s="3"/>
      <c r="G32" s="6"/>
      <c r="H32" s="6"/>
      <c r="I32" s="6"/>
    </row>
    <row r="34" spans="1:9" ht="27.75">
      <c r="A34" s="73"/>
      <c r="B34" s="79"/>
      <c r="C34" s="3"/>
      <c r="D34" s="3"/>
      <c r="F34" s="3"/>
      <c r="G34" s="3"/>
      <c r="I34" s="3"/>
    </row>
    <row r="35" spans="1:9" ht="27.75">
      <c r="A35" s="73"/>
      <c r="B35" s="79"/>
      <c r="C35" s="3"/>
      <c r="D35" s="3"/>
      <c r="F35" s="3"/>
      <c r="G35" s="3"/>
      <c r="I35" s="3"/>
    </row>
    <row r="36" spans="1:9" ht="27.75">
      <c r="A36" s="73"/>
      <c r="B36" s="79"/>
      <c r="C36" s="6"/>
      <c r="D36" s="3"/>
      <c r="F36" s="3"/>
      <c r="G36" s="3"/>
      <c r="I36" s="3"/>
    </row>
    <row r="37" spans="1:9" ht="27.75">
      <c r="A37" s="73"/>
      <c r="B37" s="79"/>
      <c r="C37" s="3"/>
      <c r="D37" s="3"/>
      <c r="F37" s="3"/>
      <c r="G37" s="3"/>
      <c r="I37" s="3"/>
    </row>
    <row r="38" spans="1:9" ht="27.75">
      <c r="A38" s="75"/>
      <c r="B38" s="81"/>
      <c r="C38" s="2"/>
      <c r="D38" s="2"/>
      <c r="F38" s="2"/>
      <c r="G38" s="2"/>
      <c r="I38" s="2"/>
    </row>
    <row r="39" spans="1:9" ht="27.75">
      <c r="A39" s="75"/>
      <c r="B39" s="81"/>
      <c r="C39" s="2"/>
      <c r="D39" s="2"/>
      <c r="F39" s="2"/>
      <c r="G39" s="2"/>
      <c r="I39" s="2"/>
    </row>
    <row r="40" spans="1:9" ht="27.75">
      <c r="A40" s="75"/>
      <c r="B40" s="81"/>
      <c r="C40" s="2"/>
      <c r="D40" s="2"/>
      <c r="F40" s="2"/>
      <c r="G40" s="2"/>
      <c r="I40" s="2"/>
    </row>
    <row r="41" spans="1:9" ht="27.75">
      <c r="A41" s="75"/>
      <c r="B41" s="81"/>
      <c r="C41" s="2"/>
      <c r="D41" s="2"/>
      <c r="F41" s="2"/>
      <c r="G41" s="2"/>
      <c r="I41" s="2"/>
    </row>
    <row r="42" spans="1:9" ht="27.75">
      <c r="A42" s="75"/>
      <c r="B42" s="81"/>
      <c r="C42" s="2"/>
      <c r="D42" s="2"/>
      <c r="F42" s="2"/>
      <c r="G42" s="2"/>
      <c r="I42" s="2"/>
    </row>
    <row r="43" spans="1:9" ht="27.75">
      <c r="A43" s="75"/>
      <c r="B43" s="81"/>
      <c r="C43" s="2"/>
      <c r="D43" s="2"/>
      <c r="F43" s="2"/>
      <c r="G43" s="2"/>
      <c r="I43" s="2"/>
    </row>
    <row r="44" spans="1:9" ht="27.75">
      <c r="A44" s="75"/>
      <c r="B44" s="81"/>
      <c r="C44" s="2"/>
      <c r="D44" s="2"/>
      <c r="F44" s="2"/>
      <c r="G44" s="2"/>
      <c r="I44" s="2"/>
    </row>
    <row r="45" spans="1:9" ht="27.75">
      <c r="A45" s="75"/>
      <c r="B45" s="81"/>
      <c r="C45" s="2"/>
      <c r="D45" s="2"/>
      <c r="F45" s="2"/>
      <c r="G45" s="2"/>
      <c r="I45" s="2"/>
    </row>
    <row r="46" spans="1:9" ht="27.75">
      <c r="A46" s="75"/>
      <c r="B46" s="81"/>
      <c r="C46" s="2"/>
      <c r="D46" s="2"/>
      <c r="F46" s="2"/>
      <c r="G46" s="2"/>
      <c r="I46" s="2"/>
    </row>
    <row r="47" spans="1:9" ht="27.75">
      <c r="A47" s="75"/>
      <c r="B47" s="81"/>
      <c r="C47" s="2"/>
      <c r="D47" s="2"/>
      <c r="F47" s="2"/>
      <c r="G47" s="2"/>
      <c r="I47" s="2"/>
    </row>
    <row r="48" spans="1:9" ht="27.75">
      <c r="A48" s="75"/>
      <c r="B48" s="81"/>
      <c r="C48" s="2"/>
      <c r="D48" s="2"/>
      <c r="F48" s="2"/>
      <c r="G48" s="2"/>
      <c r="I48" s="2"/>
    </row>
    <row r="49" spans="1:9" ht="27.75">
      <c r="A49" s="75"/>
      <c r="B49" s="81"/>
      <c r="C49" s="2"/>
      <c r="D49" s="2"/>
      <c r="F49" s="2"/>
      <c r="G49" s="2"/>
      <c r="I49" s="2"/>
    </row>
    <row r="50" spans="1:9" ht="27.75">
      <c r="A50" s="75"/>
      <c r="B50" s="81"/>
      <c r="C50" s="2"/>
      <c r="D50" s="2"/>
      <c r="F50" s="2"/>
      <c r="G50" s="2"/>
      <c r="I50" s="2"/>
    </row>
    <row r="51" spans="1:9" ht="27.75">
      <c r="A51" s="75"/>
      <c r="B51" s="81"/>
      <c r="C51" s="2"/>
      <c r="D51" s="2"/>
      <c r="F51" s="2"/>
      <c r="G51" s="2"/>
      <c r="I51" s="2"/>
    </row>
    <row r="52" spans="1:9" ht="27.75">
      <c r="A52" s="75"/>
      <c r="B52" s="81"/>
      <c r="C52" s="2"/>
      <c r="D52" s="2"/>
      <c r="F52" s="2"/>
      <c r="G52" s="2"/>
      <c r="I52" s="2"/>
    </row>
    <row r="53" spans="1:9" ht="27.75">
      <c r="A53" s="75"/>
      <c r="B53" s="81"/>
      <c r="C53" s="2"/>
      <c r="D53" s="2"/>
      <c r="F53" s="2"/>
      <c r="G53" s="2"/>
      <c r="I53" s="2"/>
    </row>
    <row r="54" spans="1:9" ht="27.75">
      <c r="A54" s="75"/>
      <c r="B54" s="81"/>
      <c r="C54" s="2"/>
      <c r="D54" s="2"/>
      <c r="F54" s="2"/>
      <c r="G54" s="2"/>
      <c r="I54" s="2"/>
    </row>
    <row r="55" spans="1:9" ht="27.75">
      <c r="A55" s="75"/>
      <c r="B55" s="81"/>
      <c r="C55" s="2"/>
      <c r="D55" s="2"/>
      <c r="F55" s="2"/>
      <c r="G55" s="2"/>
      <c r="I55" s="2"/>
    </row>
    <row r="56" spans="1:9" ht="27.75">
      <c r="A56" s="75"/>
      <c r="B56" s="81"/>
      <c r="C56" s="2"/>
      <c r="D56" s="2"/>
      <c r="F56" s="2"/>
      <c r="G56" s="2"/>
      <c r="I56" s="2"/>
    </row>
    <row r="57" spans="1:9" ht="27.75">
      <c r="A57" s="75"/>
      <c r="B57" s="81"/>
      <c r="C57" s="2"/>
      <c r="D57" s="2"/>
      <c r="F57" s="2"/>
      <c r="G57" s="2"/>
      <c r="I57" s="2"/>
    </row>
    <row r="58" spans="1:9" ht="27.75">
      <c r="A58" s="75"/>
      <c r="B58" s="81"/>
      <c r="C58" s="2"/>
      <c r="D58" s="2"/>
      <c r="F58" s="2"/>
      <c r="G58" s="2"/>
      <c r="I58" s="2"/>
    </row>
    <row r="59" spans="1:9" ht="27.75">
      <c r="A59" s="75"/>
      <c r="B59" s="81"/>
      <c r="C59" s="2"/>
      <c r="D59" s="2"/>
      <c r="F59" s="2"/>
      <c r="G59" s="2"/>
      <c r="I59" s="2"/>
    </row>
    <row r="60" spans="1:9" ht="27.75">
      <c r="A60" s="75"/>
      <c r="B60" s="81"/>
      <c r="C60" s="2"/>
      <c r="D60" s="2"/>
      <c r="F60" s="2"/>
      <c r="G60" s="2"/>
      <c r="I60" s="2"/>
    </row>
    <row r="61" spans="1:9" ht="27.75">
      <c r="A61" s="75"/>
      <c r="B61" s="81"/>
      <c r="C61" s="2"/>
      <c r="D61" s="2"/>
      <c r="F61" s="2"/>
      <c r="G61" s="2"/>
      <c r="I61" s="2"/>
    </row>
    <row r="62" spans="1:9" ht="27.75">
      <c r="A62" s="75"/>
      <c r="B62" s="81"/>
      <c r="C62" s="2"/>
      <c r="D62" s="2"/>
      <c r="F62" s="2"/>
      <c r="G62" s="2"/>
      <c r="I62" s="2"/>
    </row>
    <row r="63" spans="1:9" ht="27.75">
      <c r="A63" s="75"/>
      <c r="B63" s="81"/>
      <c r="C63" s="2"/>
      <c r="D63" s="2"/>
      <c r="F63" s="2"/>
      <c r="G63" s="2"/>
      <c r="I63" s="2"/>
    </row>
    <row r="64" spans="1:9" ht="27.75">
      <c r="A64" s="75"/>
      <c r="B64" s="81"/>
      <c r="C64" s="2"/>
      <c r="D64" s="2"/>
      <c r="F64" s="2"/>
      <c r="G64" s="2"/>
      <c r="I64" s="2"/>
    </row>
    <row r="65" spans="1:9" ht="27.75">
      <c r="A65" s="75"/>
      <c r="B65" s="81"/>
      <c r="C65" s="2"/>
      <c r="D65" s="2"/>
      <c r="F65" s="2"/>
      <c r="G65" s="2"/>
      <c r="I65" s="2"/>
    </row>
    <row r="66" spans="1:9" ht="27.75">
      <c r="A66" s="75"/>
      <c r="B66" s="81"/>
      <c r="C66" s="2"/>
      <c r="D66" s="2"/>
      <c r="F66" s="2"/>
      <c r="G66" s="2"/>
      <c r="I66" s="2"/>
    </row>
    <row r="67" spans="1:9" ht="27.75">
      <c r="A67" s="75"/>
      <c r="B67" s="81"/>
      <c r="C67" s="2"/>
      <c r="D67" s="2"/>
      <c r="F67" s="2"/>
      <c r="G67" s="2"/>
      <c r="I67" s="2"/>
    </row>
    <row r="68" spans="1:9" ht="27.75">
      <c r="A68" s="75"/>
      <c r="B68" s="81"/>
      <c r="C68" s="2"/>
      <c r="D68" s="2"/>
      <c r="F68" s="2"/>
      <c r="G68" s="2"/>
      <c r="I68" s="2"/>
    </row>
    <row r="69" spans="1:9" ht="27.75">
      <c r="A69" s="75"/>
      <c r="B69" s="81"/>
      <c r="C69" s="2"/>
      <c r="D69" s="2"/>
      <c r="F69" s="2"/>
      <c r="G69" s="2"/>
      <c r="I69" s="2"/>
    </row>
    <row r="70" spans="1:9" ht="27.75">
      <c r="A70" s="75"/>
      <c r="B70" s="81"/>
      <c r="C70" s="2"/>
      <c r="D70" s="2"/>
      <c r="F70" s="2"/>
      <c r="G70" s="2"/>
      <c r="I70" s="2"/>
    </row>
    <row r="71" spans="1:9" ht="27.75">
      <c r="A71" s="75"/>
      <c r="B71" s="81"/>
      <c r="C71" s="2"/>
      <c r="D71" s="2"/>
      <c r="F71" s="2"/>
      <c r="G71" s="2"/>
      <c r="I71" s="2"/>
    </row>
    <row r="72" spans="1:9" ht="27.75">
      <c r="A72" s="75"/>
      <c r="B72" s="81"/>
      <c r="C72" s="2"/>
      <c r="D72" s="2"/>
      <c r="F72" s="2"/>
      <c r="G72" s="2"/>
      <c r="I72" s="2"/>
    </row>
    <row r="73" spans="1:9" ht="27.75">
      <c r="A73" s="75"/>
      <c r="B73" s="81"/>
      <c r="C73" s="2"/>
      <c r="D73" s="2"/>
      <c r="F73" s="2"/>
      <c r="G73" s="2"/>
      <c r="I73" s="2"/>
    </row>
    <row r="74" spans="1:9" ht="27.75">
      <c r="A74" s="75"/>
      <c r="B74" s="81"/>
      <c r="C74" s="2"/>
      <c r="D74" s="2"/>
      <c r="F74" s="2"/>
      <c r="G74" s="2"/>
      <c r="I74" s="2"/>
    </row>
    <row r="75" spans="1:9" ht="27.75">
      <c r="A75" s="75"/>
      <c r="B75" s="81"/>
      <c r="C75" s="2"/>
      <c r="D75" s="2"/>
      <c r="F75" s="2"/>
      <c r="G75" s="2"/>
      <c r="I75" s="2"/>
    </row>
    <row r="76" spans="1:9" ht="27.75">
      <c r="A76" s="75"/>
      <c r="B76" s="81"/>
      <c r="C76" s="2"/>
      <c r="D76" s="2"/>
      <c r="F76" s="2"/>
      <c r="G76" s="2"/>
      <c r="I76" s="2"/>
    </row>
    <row r="77" spans="1:9" ht="27.75">
      <c r="A77" s="75"/>
      <c r="B77" s="81"/>
      <c r="C77" s="2"/>
      <c r="D77" s="2"/>
      <c r="F77" s="2"/>
      <c r="G77" s="2"/>
      <c r="I77" s="2"/>
    </row>
    <row r="78" spans="1:9" ht="27.75">
      <c r="A78" s="75"/>
      <c r="B78" s="81"/>
      <c r="C78" s="2"/>
      <c r="D78" s="2"/>
      <c r="F78" s="2"/>
      <c r="G78" s="2"/>
      <c r="I78" s="2"/>
    </row>
    <row r="79" spans="1:9" ht="27.75">
      <c r="A79" s="75"/>
      <c r="B79" s="81"/>
      <c r="C79" s="2"/>
      <c r="D79" s="2"/>
      <c r="F79" s="2"/>
      <c r="G79" s="2"/>
      <c r="I79" s="2"/>
    </row>
    <row r="80" spans="1:9" ht="27.75">
      <c r="A80" s="75"/>
      <c r="B80" s="81"/>
      <c r="C80" s="2"/>
      <c r="D80" s="2"/>
      <c r="F80" s="2"/>
      <c r="G80" s="2"/>
      <c r="I80" s="2"/>
    </row>
    <row r="81" spans="1:9" ht="27.75">
      <c r="A81" s="75"/>
      <c r="B81" s="81"/>
      <c r="C81" s="2"/>
      <c r="D81" s="2"/>
      <c r="F81" s="2"/>
      <c r="G81" s="2"/>
      <c r="I81" s="2"/>
    </row>
    <row r="82" spans="1:9" ht="27.75">
      <c r="A82" s="75"/>
      <c r="B82" s="81"/>
      <c r="C82" s="2"/>
      <c r="D82" s="2"/>
      <c r="F82" s="2"/>
      <c r="G82" s="2"/>
      <c r="I82" s="2"/>
    </row>
    <row r="83" spans="1:9" ht="27.75">
      <c r="A83" s="75"/>
      <c r="B83" s="81"/>
      <c r="C83" s="2"/>
      <c r="D83" s="2"/>
      <c r="F83" s="2"/>
      <c r="G83" s="2"/>
      <c r="I83" s="2"/>
    </row>
    <row r="84" spans="1:9" ht="27.75">
      <c r="A84" s="75"/>
      <c r="B84" s="81"/>
      <c r="C84" s="2"/>
      <c r="D84" s="2"/>
      <c r="F84" s="2"/>
      <c r="G84" s="2"/>
      <c r="I84" s="2"/>
    </row>
    <row r="85" spans="1:9" ht="27.75">
      <c r="A85" s="75"/>
      <c r="B85" s="81"/>
      <c r="C85" s="2"/>
      <c r="D85" s="2"/>
      <c r="F85" s="2"/>
      <c r="G85" s="2"/>
      <c r="I85" s="2"/>
    </row>
    <row r="86" spans="1:9" ht="27.75">
      <c r="A86" s="75"/>
      <c r="B86" s="81"/>
      <c r="C86" s="2"/>
      <c r="D86" s="2"/>
      <c r="F86" s="2"/>
      <c r="G86" s="2"/>
      <c r="I86" s="2"/>
    </row>
    <row r="87" spans="1:9" ht="27.75">
      <c r="A87" s="75"/>
      <c r="B87" s="81"/>
      <c r="C87" s="2"/>
      <c r="D87" s="2"/>
      <c r="F87" s="2"/>
      <c r="G87" s="2"/>
      <c r="I87" s="2"/>
    </row>
    <row r="88" spans="1:9" ht="27.75">
      <c r="A88" s="75"/>
      <c r="B88" s="81"/>
      <c r="C88" s="2"/>
      <c r="D88" s="2"/>
      <c r="F88" s="2"/>
      <c r="G88" s="2"/>
      <c r="I88" s="2"/>
    </row>
    <row r="89" spans="1:9" ht="27.75">
      <c r="A89" s="75"/>
      <c r="B89" s="81"/>
      <c r="C89" s="2"/>
      <c r="D89" s="2"/>
      <c r="F89" s="2"/>
      <c r="G89" s="2"/>
      <c r="I89" s="2"/>
    </row>
    <row r="90" spans="1:9" ht="27.75">
      <c r="A90" s="75"/>
      <c r="B90" s="81"/>
      <c r="C90" s="2"/>
      <c r="D90" s="2"/>
      <c r="F90" s="2"/>
      <c r="G90" s="2"/>
      <c r="I90" s="2"/>
    </row>
    <row r="91" spans="1:9" ht="27.75">
      <c r="A91" s="75"/>
      <c r="B91" s="81"/>
      <c r="C91" s="2"/>
      <c r="D91" s="2"/>
      <c r="F91" s="2"/>
      <c r="G91" s="2"/>
      <c r="I91" s="2"/>
    </row>
    <row r="92" spans="1:9" ht="27.75">
      <c r="A92" s="75"/>
      <c r="B92" s="81"/>
      <c r="C92" s="2"/>
      <c r="D92" s="2"/>
      <c r="F92" s="2"/>
      <c r="G92" s="2"/>
      <c r="I92" s="2"/>
    </row>
    <row r="93" spans="1:9" ht="27.75">
      <c r="A93" s="75"/>
      <c r="B93" s="81"/>
      <c r="C93" s="2"/>
      <c r="D93" s="2"/>
      <c r="F93" s="2"/>
      <c r="G93" s="2"/>
      <c r="I93" s="2"/>
    </row>
    <row r="94" spans="1:9" ht="27.75">
      <c r="A94" s="75"/>
      <c r="B94" s="81"/>
      <c r="C94" s="2"/>
      <c r="D94" s="2"/>
      <c r="F94" s="2"/>
      <c r="G94" s="2"/>
      <c r="I94" s="2"/>
    </row>
    <row r="95" spans="1:9" ht="27.75">
      <c r="A95" s="75"/>
      <c r="B95" s="81"/>
      <c r="C95" s="2"/>
      <c r="D95" s="2"/>
      <c r="F95" s="2"/>
      <c r="G95" s="2"/>
      <c r="I95" s="2"/>
    </row>
    <row r="96" spans="1:9" ht="27.75">
      <c r="A96" s="75"/>
      <c r="B96" s="81"/>
      <c r="C96" s="2"/>
      <c r="D96" s="2"/>
      <c r="F96" s="2"/>
      <c r="G96" s="2"/>
      <c r="I96" s="2"/>
    </row>
    <row r="97" spans="1:9" ht="27.75">
      <c r="A97" s="75"/>
      <c r="B97" s="81"/>
      <c r="C97" s="2"/>
      <c r="D97" s="2"/>
      <c r="F97" s="2"/>
      <c r="G97" s="2"/>
      <c r="I97" s="2"/>
    </row>
    <row r="98" spans="1:9" ht="27.75">
      <c r="A98" s="75"/>
      <c r="B98" s="81"/>
      <c r="C98" s="2"/>
      <c r="D98" s="2"/>
      <c r="F98" s="2"/>
      <c r="G98" s="2"/>
      <c r="I98" s="2"/>
    </row>
    <row r="99" spans="1:9" ht="27.75">
      <c r="A99" s="75"/>
      <c r="B99" s="81"/>
      <c r="C99" s="2"/>
      <c r="D99" s="2"/>
      <c r="F99" s="2"/>
      <c r="G99" s="2"/>
      <c r="I99" s="2"/>
    </row>
    <row r="100" spans="1:9" ht="27.75">
      <c r="A100" s="75"/>
      <c r="B100" s="81"/>
      <c r="C100" s="2"/>
      <c r="D100" s="2"/>
      <c r="F100" s="2"/>
      <c r="G100" s="2"/>
      <c r="I100" s="2"/>
    </row>
    <row r="101" spans="1:9" ht="27.75">
      <c r="A101" s="75"/>
      <c r="B101" s="81"/>
      <c r="C101" s="2"/>
      <c r="D101" s="2"/>
      <c r="F101" s="2"/>
      <c r="G101" s="2"/>
      <c r="I101" s="2"/>
    </row>
    <row r="102" spans="1:9" ht="27.75">
      <c r="A102" s="75"/>
      <c r="B102" s="81"/>
      <c r="C102" s="2"/>
      <c r="D102" s="2"/>
      <c r="F102" s="2"/>
      <c r="G102" s="2"/>
      <c r="I102" s="2"/>
    </row>
    <row r="103" spans="1:9" ht="27.75">
      <c r="A103" s="75"/>
      <c r="B103" s="81"/>
      <c r="C103" s="2"/>
      <c r="D103" s="2"/>
      <c r="F103" s="2"/>
      <c r="G103" s="2"/>
      <c r="I103" s="2"/>
    </row>
    <row r="104" spans="1:9" ht="27.75">
      <c r="A104" s="75"/>
      <c r="B104" s="81"/>
      <c r="C104" s="2"/>
      <c r="D104" s="2"/>
      <c r="F104" s="2"/>
      <c r="G104" s="2"/>
      <c r="I104" s="2"/>
    </row>
    <row r="105" spans="1:9" ht="27.75">
      <c r="A105" s="75"/>
      <c r="B105" s="81"/>
      <c r="C105" s="2"/>
      <c r="D105" s="2"/>
      <c r="F105" s="2"/>
      <c r="G105" s="2"/>
      <c r="I105" s="2"/>
    </row>
    <row r="106" spans="1:9" ht="27.75">
      <c r="A106" s="75"/>
      <c r="B106" s="81"/>
      <c r="C106" s="2"/>
      <c r="D106" s="2"/>
      <c r="F106" s="2"/>
      <c r="G106" s="2"/>
      <c r="I106" s="2"/>
    </row>
    <row r="107" spans="1:9" ht="27.75">
      <c r="A107" s="75"/>
      <c r="B107" s="81"/>
      <c r="C107" s="2"/>
      <c r="D107" s="2"/>
      <c r="F107" s="2"/>
      <c r="G107" s="2"/>
      <c r="I107" s="2"/>
    </row>
  </sheetData>
  <sheetProtection/>
  <mergeCells count="15">
    <mergeCell ref="A1:I1"/>
    <mergeCell ref="A2:I2"/>
    <mergeCell ref="A5:B5"/>
    <mergeCell ref="C4:F4"/>
    <mergeCell ref="C5:F5"/>
    <mergeCell ref="A3:G3"/>
    <mergeCell ref="A31:I31"/>
    <mergeCell ref="A6:F6"/>
    <mergeCell ref="A4:B4"/>
    <mergeCell ref="H3:I3"/>
    <mergeCell ref="A30:B30"/>
    <mergeCell ref="A29:B29"/>
    <mergeCell ref="C30:I30"/>
    <mergeCell ref="G4:I6"/>
    <mergeCell ref="C29:I29"/>
  </mergeCells>
  <printOptions gridLines="1" horizontalCentered="1" verticalCentered="1"/>
  <pageMargins left="0.15748031496062992" right="0.15748031496062992" top="0" bottom="0" header="0" footer="0"/>
  <pageSetup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="85" zoomScaleNormal="85" zoomScalePageLayoutView="0" workbookViewId="0" topLeftCell="A1">
      <selection activeCell="C16" sqref="C16"/>
    </sheetView>
  </sheetViews>
  <sheetFormatPr defaultColWidth="9.00390625" defaultRowHeight="16.5"/>
  <cols>
    <col min="1" max="1" width="27.375" style="0" customWidth="1"/>
    <col min="2" max="2" width="32.125" style="0" customWidth="1"/>
    <col min="3" max="3" width="12.125" style="0" bestFit="1" customWidth="1"/>
  </cols>
  <sheetData>
    <row r="1" spans="1:2" ht="19.5">
      <c r="A1" s="77" t="s">
        <v>123</v>
      </c>
      <c r="B1" s="82">
        <v>20000000</v>
      </c>
    </row>
    <row r="2" spans="1:2" ht="19.5">
      <c r="A2" s="77" t="s">
        <v>127</v>
      </c>
      <c r="B2" s="82">
        <v>18900000</v>
      </c>
    </row>
    <row r="3" spans="1:2" ht="19.5">
      <c r="A3" s="77" t="s">
        <v>128</v>
      </c>
      <c r="B3" s="82">
        <v>18900000</v>
      </c>
    </row>
    <row r="4" spans="1:2" ht="19.5">
      <c r="A4" s="77" t="s">
        <v>132</v>
      </c>
      <c r="B4" s="82">
        <v>18900000</v>
      </c>
    </row>
    <row r="5" spans="1:2" ht="19.5">
      <c r="A5" s="77" t="s">
        <v>122</v>
      </c>
      <c r="B5" s="82">
        <v>18800000</v>
      </c>
    </row>
    <row r="6" spans="1:2" ht="19.5">
      <c r="A6" s="77" t="s">
        <v>126</v>
      </c>
      <c r="B6" s="82">
        <v>18800000</v>
      </c>
    </row>
    <row r="7" spans="1:2" ht="19.5">
      <c r="A7" s="77" t="s">
        <v>130</v>
      </c>
      <c r="B7" s="82">
        <v>18750000</v>
      </c>
    </row>
    <row r="8" spans="1:2" ht="19.5">
      <c r="A8" s="77" t="s">
        <v>133</v>
      </c>
      <c r="B8" s="82">
        <v>18750000</v>
      </c>
    </row>
    <row r="9" spans="1:2" ht="19.5">
      <c r="A9" s="77" t="s">
        <v>137</v>
      </c>
      <c r="B9" s="82">
        <v>18750000</v>
      </c>
    </row>
    <row r="10" spans="1:2" ht="19.5">
      <c r="A10" s="77" t="s">
        <v>129</v>
      </c>
      <c r="B10" s="82">
        <v>18700000</v>
      </c>
    </row>
    <row r="11" spans="1:2" ht="19.5">
      <c r="A11" s="77" t="s">
        <v>131</v>
      </c>
      <c r="B11" s="82">
        <v>18700000</v>
      </c>
    </row>
    <row r="12" spans="1:2" ht="39">
      <c r="A12" s="77" t="s">
        <v>135</v>
      </c>
      <c r="B12" s="82">
        <v>18700000</v>
      </c>
    </row>
    <row r="13" spans="1:2" ht="19.5">
      <c r="A13" s="77" t="s">
        <v>136</v>
      </c>
      <c r="B13" s="82">
        <v>18700000</v>
      </c>
    </row>
    <row r="14" spans="1:2" ht="39">
      <c r="A14" s="77" t="s">
        <v>134</v>
      </c>
      <c r="B14" s="82">
        <v>18600000</v>
      </c>
    </row>
    <row r="15" spans="1:2" ht="19.5">
      <c r="A15" s="77" t="s">
        <v>124</v>
      </c>
      <c r="B15" s="82">
        <v>18500000</v>
      </c>
    </row>
    <row r="16" spans="1:3" ht="19.5">
      <c r="A16" s="77" t="s">
        <v>125</v>
      </c>
      <c r="B16" s="82">
        <v>18500000</v>
      </c>
      <c r="C16" s="10">
        <f>SUM(B1:B12)/12</f>
        <v>18887500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M56"/>
  <sheetViews>
    <sheetView zoomScale="130" zoomScaleNormal="130" zoomScalePageLayoutView="0" workbookViewId="0" topLeftCell="G1">
      <selection activeCell="M14" sqref="M14"/>
    </sheetView>
  </sheetViews>
  <sheetFormatPr defaultColWidth="9.00390625" defaultRowHeight="16.5"/>
  <cols>
    <col min="1" max="1" width="3.25390625" style="0" customWidth="1"/>
    <col min="2" max="2" width="29.125" style="0" customWidth="1"/>
    <col min="3" max="3" width="11.75390625" style="9" customWidth="1"/>
    <col min="4" max="4" width="2.25390625" style="9" customWidth="1"/>
    <col min="5" max="5" width="4.75390625" style="9" bestFit="1" customWidth="1"/>
    <col min="6" max="6" width="25.125" style="13" customWidth="1"/>
    <col min="7" max="7" width="11.125" style="0" customWidth="1"/>
    <col min="8" max="8" width="13.00390625" style="9" bestFit="1" customWidth="1"/>
    <col min="9" max="9" width="12.25390625" style="0" customWidth="1"/>
    <col min="10" max="10" width="9.375" style="9" customWidth="1"/>
    <col min="11" max="11" width="9.25390625" style="0" customWidth="1"/>
    <col min="12" max="12" width="4.50390625" style="0" customWidth="1"/>
    <col min="13" max="13" width="15.875" style="0" bestFit="1" customWidth="1"/>
  </cols>
  <sheetData>
    <row r="1" spans="2:11" ht="16.5">
      <c r="B1" s="11"/>
      <c r="H1" s="9" t="s">
        <v>4</v>
      </c>
      <c r="I1" t="s">
        <v>28</v>
      </c>
      <c r="J1" s="9" t="s">
        <v>29</v>
      </c>
      <c r="K1" t="s">
        <v>30</v>
      </c>
    </row>
    <row r="2" spans="1:13" ht="16.5">
      <c r="A2" s="12">
        <v>1</v>
      </c>
      <c r="B2" t="s">
        <v>83</v>
      </c>
      <c r="C2" s="9">
        <v>13600000</v>
      </c>
      <c r="E2" s="9">
        <v>14</v>
      </c>
      <c r="F2" s="21" t="s">
        <v>58</v>
      </c>
      <c r="G2" t="s">
        <v>81</v>
      </c>
      <c r="H2" s="66">
        <v>15600000</v>
      </c>
      <c r="I2" s="10">
        <v>-39799</v>
      </c>
      <c r="J2" s="59">
        <v>1</v>
      </c>
      <c r="K2">
        <v>1</v>
      </c>
      <c r="L2" s="10"/>
      <c r="M2" s="20" t="e">
        <f>H2-M13</f>
        <v>#REF!</v>
      </c>
    </row>
    <row r="3" spans="1:13" ht="16.5">
      <c r="A3">
        <v>2</v>
      </c>
      <c r="B3" s="11" t="s">
        <v>96</v>
      </c>
      <c r="C3" s="9">
        <v>12400000</v>
      </c>
      <c r="E3" s="9">
        <v>15</v>
      </c>
      <c r="F3" s="21" t="s">
        <v>59</v>
      </c>
      <c r="G3" t="s">
        <v>81</v>
      </c>
      <c r="H3" s="66">
        <v>15200000</v>
      </c>
      <c r="I3" s="10">
        <v>-439799</v>
      </c>
      <c r="J3" s="59">
        <v>2</v>
      </c>
      <c r="K3">
        <v>2</v>
      </c>
      <c r="M3" s="13"/>
    </row>
    <row r="4" spans="1:11" ht="16.5">
      <c r="A4">
        <v>3</v>
      </c>
      <c r="B4" s="11" t="s">
        <v>84</v>
      </c>
      <c r="C4" s="9">
        <v>13600000</v>
      </c>
      <c r="E4" s="9">
        <v>16</v>
      </c>
      <c r="F4" s="21" t="s">
        <v>60</v>
      </c>
      <c r="G4" t="s">
        <v>81</v>
      </c>
      <c r="H4" s="66">
        <v>15000000</v>
      </c>
      <c r="I4" s="10">
        <v>-639799</v>
      </c>
      <c r="J4" s="59">
        <v>3</v>
      </c>
      <c r="K4">
        <v>3</v>
      </c>
    </row>
    <row r="5" spans="1:11" ht="16.5">
      <c r="A5">
        <v>4</v>
      </c>
      <c r="B5" s="11" t="s">
        <v>85</v>
      </c>
      <c r="C5" s="9">
        <v>12440000</v>
      </c>
      <c r="E5" s="9">
        <v>28</v>
      </c>
      <c r="F5" s="21" t="s">
        <v>68</v>
      </c>
      <c r="G5" t="s">
        <v>81</v>
      </c>
      <c r="H5" s="66">
        <v>13840000</v>
      </c>
      <c r="I5" s="10">
        <v>-1799799</v>
      </c>
      <c r="J5" s="59">
        <v>4</v>
      </c>
      <c r="K5">
        <v>4</v>
      </c>
    </row>
    <row r="6" spans="1:12" ht="16.5">
      <c r="A6">
        <v>5</v>
      </c>
      <c r="B6" s="11" t="s">
        <v>97</v>
      </c>
      <c r="C6" s="9">
        <v>12800000</v>
      </c>
      <c r="E6" s="9">
        <v>1</v>
      </c>
      <c r="F6" s="21" t="s">
        <v>45</v>
      </c>
      <c r="G6" t="s">
        <v>81</v>
      </c>
      <c r="H6" s="63">
        <v>13600000</v>
      </c>
      <c r="I6" s="10">
        <v>-2039799</v>
      </c>
      <c r="J6" s="59">
        <v>5</v>
      </c>
      <c r="K6">
        <v>5</v>
      </c>
      <c r="L6">
        <v>1</v>
      </c>
    </row>
    <row r="7" spans="1:12" ht="16.5">
      <c r="A7">
        <v>6</v>
      </c>
      <c r="B7" t="s">
        <v>86</v>
      </c>
      <c r="C7" s="9">
        <v>12760000</v>
      </c>
      <c r="E7" s="59">
        <v>3</v>
      </c>
      <c r="F7" s="60" t="s">
        <v>47</v>
      </c>
      <c r="G7" s="61" t="s">
        <v>81</v>
      </c>
      <c r="H7" s="63">
        <v>13600000</v>
      </c>
      <c r="I7" s="62">
        <v>-2039799</v>
      </c>
      <c r="J7" s="59">
        <v>6</v>
      </c>
      <c r="K7" s="59">
        <v>5</v>
      </c>
      <c r="L7" s="59">
        <v>2</v>
      </c>
    </row>
    <row r="8" spans="1:11" ht="16.5">
      <c r="A8">
        <v>7</v>
      </c>
      <c r="B8" t="s">
        <v>87</v>
      </c>
      <c r="C8" s="9">
        <v>12560000</v>
      </c>
      <c r="E8" s="9">
        <v>29</v>
      </c>
      <c r="F8" s="21" t="s">
        <v>69</v>
      </c>
      <c r="G8" t="s">
        <v>81</v>
      </c>
      <c r="H8" s="66">
        <v>13200000</v>
      </c>
      <c r="I8" s="10">
        <v>-2439799</v>
      </c>
      <c r="J8" s="59">
        <v>7</v>
      </c>
      <c r="K8">
        <v>6</v>
      </c>
    </row>
    <row r="9" spans="1:11" ht="16.5">
      <c r="A9">
        <v>8</v>
      </c>
      <c r="B9" t="s">
        <v>88</v>
      </c>
      <c r="C9" s="9">
        <v>12520000</v>
      </c>
      <c r="E9" s="9">
        <v>27</v>
      </c>
      <c r="F9" s="21" t="s">
        <v>79</v>
      </c>
      <c r="G9" t="s">
        <v>81</v>
      </c>
      <c r="H9" s="65">
        <v>12920000</v>
      </c>
      <c r="I9" s="10">
        <v>-2719799</v>
      </c>
      <c r="J9" s="59">
        <v>8</v>
      </c>
      <c r="K9">
        <v>7</v>
      </c>
    </row>
    <row r="10" spans="1:13" ht="16.5">
      <c r="A10">
        <v>9</v>
      </c>
      <c r="B10" t="s">
        <v>89</v>
      </c>
      <c r="C10" s="9">
        <v>12880000</v>
      </c>
      <c r="E10" s="9">
        <v>9</v>
      </c>
      <c r="F10" s="68" t="s">
        <v>53</v>
      </c>
      <c r="G10" t="s">
        <v>81</v>
      </c>
      <c r="H10" s="64">
        <v>12880000</v>
      </c>
      <c r="I10" s="10">
        <v>-2759799</v>
      </c>
      <c r="J10" s="59">
        <v>9</v>
      </c>
      <c r="K10">
        <v>8</v>
      </c>
      <c r="L10" s="9">
        <v>1</v>
      </c>
      <c r="M10" s="9"/>
    </row>
    <row r="11" spans="1:13" ht="16.5">
      <c r="A11">
        <v>10</v>
      </c>
      <c r="B11" t="s">
        <v>90</v>
      </c>
      <c r="C11" s="9">
        <v>12720000</v>
      </c>
      <c r="E11" s="9">
        <v>17</v>
      </c>
      <c r="F11" s="68" t="s">
        <v>76</v>
      </c>
      <c r="G11" t="s">
        <v>81</v>
      </c>
      <c r="H11" s="64">
        <v>12880000</v>
      </c>
      <c r="I11" s="10">
        <v>-2759799</v>
      </c>
      <c r="J11" s="59">
        <v>10</v>
      </c>
      <c r="K11">
        <v>8</v>
      </c>
      <c r="L11" s="67">
        <v>4</v>
      </c>
      <c r="M11" s="20" t="e">
        <f>主報表!#REF!(H2:H19)</f>
        <v>#REF!</v>
      </c>
    </row>
    <row r="12" spans="1:13" ht="16.5">
      <c r="A12">
        <v>11</v>
      </c>
      <c r="B12" t="s">
        <v>91</v>
      </c>
      <c r="C12" s="9">
        <v>12800000</v>
      </c>
      <c r="E12" s="9">
        <v>18</v>
      </c>
      <c r="F12" s="68" t="s">
        <v>77</v>
      </c>
      <c r="G12" t="s">
        <v>81</v>
      </c>
      <c r="H12" s="64">
        <v>12880000</v>
      </c>
      <c r="I12" s="10">
        <v>-2759799</v>
      </c>
      <c r="J12" s="59">
        <v>11</v>
      </c>
      <c r="K12">
        <v>8</v>
      </c>
      <c r="L12" s="67">
        <v>3</v>
      </c>
      <c r="M12" s="23" t="e">
        <f>M11/('資料輸入'!C8-1)</f>
        <v>#REF!</v>
      </c>
    </row>
    <row r="13" spans="1:13" ht="16.5">
      <c r="A13">
        <v>12</v>
      </c>
      <c r="B13" t="s">
        <v>92</v>
      </c>
      <c r="C13" s="9">
        <v>12760000</v>
      </c>
      <c r="E13" s="9">
        <v>19</v>
      </c>
      <c r="F13" s="68" t="s">
        <v>61</v>
      </c>
      <c r="G13" t="s">
        <v>81</v>
      </c>
      <c r="H13" s="64">
        <v>12880000</v>
      </c>
      <c r="I13" s="10">
        <v>-2759799</v>
      </c>
      <c r="J13" s="59">
        <v>12</v>
      </c>
      <c r="K13">
        <v>8</v>
      </c>
      <c r="L13" s="67">
        <v>2</v>
      </c>
      <c r="M13" s="23" t="e">
        <f>M12*1.2</f>
        <v>#REF!</v>
      </c>
    </row>
    <row r="14" spans="1:13" ht="16.5">
      <c r="A14">
        <v>13</v>
      </c>
      <c r="B14" t="s">
        <v>93</v>
      </c>
      <c r="C14" s="9">
        <v>12800000</v>
      </c>
      <c r="E14" s="9">
        <v>26</v>
      </c>
      <c r="F14" s="21" t="s">
        <v>67</v>
      </c>
      <c r="G14" t="s">
        <v>81</v>
      </c>
      <c r="H14" s="9">
        <v>12864000</v>
      </c>
      <c r="I14" s="10">
        <v>-2775799</v>
      </c>
      <c r="J14" s="9" t="s">
        <v>101</v>
      </c>
      <c r="K14">
        <v>9</v>
      </c>
      <c r="M14" s="20">
        <f>SUM(H2:H20)</f>
        <v>254374000</v>
      </c>
    </row>
    <row r="15" spans="1:13" ht="16.5">
      <c r="A15">
        <v>14</v>
      </c>
      <c r="B15" s="11" t="s">
        <v>94</v>
      </c>
      <c r="C15" s="9">
        <v>15600000</v>
      </c>
      <c r="E15" s="9">
        <v>24</v>
      </c>
      <c r="F15" s="21" t="s">
        <v>65</v>
      </c>
      <c r="G15" t="s">
        <v>81</v>
      </c>
      <c r="H15" s="9">
        <v>12850000</v>
      </c>
      <c r="I15" s="10">
        <v>-2789799</v>
      </c>
      <c r="J15" s="9" t="s">
        <v>102</v>
      </c>
      <c r="K15">
        <v>10</v>
      </c>
      <c r="M15" s="23">
        <f>M14/('資料輸入'!C8-1)</f>
        <v>-254374000</v>
      </c>
    </row>
    <row r="16" spans="1:11" ht="16.5">
      <c r="A16">
        <v>15</v>
      </c>
      <c r="B16" s="11" t="s">
        <v>95</v>
      </c>
      <c r="C16" s="9">
        <v>15200000</v>
      </c>
      <c r="E16" s="9">
        <v>20</v>
      </c>
      <c r="F16" s="21" t="s">
        <v>78</v>
      </c>
      <c r="G16" t="s">
        <v>81</v>
      </c>
      <c r="H16" s="9">
        <v>12840000</v>
      </c>
      <c r="I16" s="10">
        <v>-2799799</v>
      </c>
      <c r="J16" s="9" t="s">
        <v>103</v>
      </c>
      <c r="K16">
        <v>11</v>
      </c>
    </row>
    <row r="17" spans="1:13" ht="16.5">
      <c r="A17">
        <v>16</v>
      </c>
      <c r="B17" s="11" t="s">
        <v>98</v>
      </c>
      <c r="C17" s="9">
        <v>15000000</v>
      </c>
      <c r="E17" s="9">
        <v>22</v>
      </c>
      <c r="F17" s="21" t="s">
        <v>63</v>
      </c>
      <c r="G17" t="s">
        <v>81</v>
      </c>
      <c r="H17" s="9">
        <v>12840000</v>
      </c>
      <c r="I17" s="10">
        <v>-2799799</v>
      </c>
      <c r="J17" s="9" t="s">
        <v>104</v>
      </c>
      <c r="K17">
        <v>11</v>
      </c>
      <c r="M17" s="20"/>
    </row>
    <row r="18" spans="1:13" ht="16.5">
      <c r="A18">
        <v>17</v>
      </c>
      <c r="B18" s="11" t="s">
        <v>76</v>
      </c>
      <c r="C18" s="9">
        <v>12880000</v>
      </c>
      <c r="E18" s="9">
        <v>23</v>
      </c>
      <c r="F18" s="21" t="s">
        <v>64</v>
      </c>
      <c r="G18" t="s">
        <v>81</v>
      </c>
      <c r="H18" s="9">
        <v>12840000</v>
      </c>
      <c r="I18" s="10">
        <v>-2799799</v>
      </c>
      <c r="J18" s="9" t="s">
        <v>105</v>
      </c>
      <c r="K18">
        <v>11</v>
      </c>
      <c r="M18" s="23"/>
    </row>
    <row r="19" spans="1:11" ht="16.5">
      <c r="A19">
        <v>18</v>
      </c>
      <c r="B19" s="11" t="s">
        <v>77</v>
      </c>
      <c r="C19" s="9">
        <v>12880000</v>
      </c>
      <c r="E19" s="9">
        <v>25</v>
      </c>
      <c r="F19" s="21" t="s">
        <v>66</v>
      </c>
      <c r="G19" t="s">
        <v>81</v>
      </c>
      <c r="H19" s="9">
        <v>12840000</v>
      </c>
      <c r="I19" s="10">
        <v>-2799799</v>
      </c>
      <c r="J19" s="9" t="s">
        <v>106</v>
      </c>
      <c r="K19">
        <v>11</v>
      </c>
    </row>
    <row r="20" spans="1:12" ht="16.5">
      <c r="A20">
        <v>19</v>
      </c>
      <c r="B20" s="11" t="s">
        <v>61</v>
      </c>
      <c r="C20" s="9">
        <v>12880000</v>
      </c>
      <c r="E20" s="9">
        <v>31</v>
      </c>
      <c r="F20" s="68" t="s">
        <v>71</v>
      </c>
      <c r="G20" t="s">
        <v>82</v>
      </c>
      <c r="H20" s="64">
        <v>12820000</v>
      </c>
      <c r="I20" s="10">
        <v>-2819799</v>
      </c>
      <c r="J20" s="59">
        <v>1</v>
      </c>
      <c r="K20">
        <v>12</v>
      </c>
      <c r="L20">
        <v>2</v>
      </c>
    </row>
    <row r="21" spans="1:12" ht="16.5">
      <c r="A21">
        <v>20</v>
      </c>
      <c r="B21" t="s">
        <v>78</v>
      </c>
      <c r="C21" s="9">
        <v>12840000</v>
      </c>
      <c r="E21" s="9">
        <v>34</v>
      </c>
      <c r="F21" s="68" t="s">
        <v>74</v>
      </c>
      <c r="G21" t="s">
        <v>82</v>
      </c>
      <c r="H21" s="64">
        <v>12820000</v>
      </c>
      <c r="I21" s="10">
        <v>-2819799</v>
      </c>
      <c r="J21" s="59">
        <v>2</v>
      </c>
      <c r="K21">
        <v>12</v>
      </c>
      <c r="L21">
        <v>1</v>
      </c>
    </row>
    <row r="22" spans="1:11" ht="16.5">
      <c r="A22">
        <v>21</v>
      </c>
      <c r="B22" t="s">
        <v>62</v>
      </c>
      <c r="C22" s="9">
        <v>12480000</v>
      </c>
      <c r="E22" s="9">
        <v>5</v>
      </c>
      <c r="F22" s="21" t="s">
        <v>49</v>
      </c>
      <c r="G22" t="s">
        <v>81</v>
      </c>
      <c r="H22" s="9">
        <v>12800000</v>
      </c>
      <c r="I22" s="10">
        <v>-2839799</v>
      </c>
      <c r="J22" s="9" t="s">
        <v>107</v>
      </c>
      <c r="K22">
        <v>13</v>
      </c>
    </row>
    <row r="23" spans="1:11" ht="16.5">
      <c r="A23">
        <v>22</v>
      </c>
      <c r="B23" t="s">
        <v>63</v>
      </c>
      <c r="C23" s="9">
        <v>12840000</v>
      </c>
      <c r="E23" s="9">
        <v>11</v>
      </c>
      <c r="F23" s="21" t="s">
        <v>55</v>
      </c>
      <c r="G23" t="s">
        <v>81</v>
      </c>
      <c r="H23" s="9">
        <v>12800000</v>
      </c>
      <c r="I23" s="10">
        <v>-2839799</v>
      </c>
      <c r="J23" s="9" t="s">
        <v>108</v>
      </c>
      <c r="K23">
        <v>13</v>
      </c>
    </row>
    <row r="24" spans="1:11" ht="16.5">
      <c r="A24">
        <v>23</v>
      </c>
      <c r="B24" t="s">
        <v>64</v>
      </c>
      <c r="C24" s="9">
        <v>12840000</v>
      </c>
      <c r="E24" s="9">
        <v>13</v>
      </c>
      <c r="F24" s="21" t="s">
        <v>57</v>
      </c>
      <c r="G24" t="s">
        <v>81</v>
      </c>
      <c r="H24" s="9">
        <v>12800000</v>
      </c>
      <c r="I24" s="10">
        <v>-2839799</v>
      </c>
      <c r="J24" s="9" t="s">
        <v>109</v>
      </c>
      <c r="K24">
        <v>13</v>
      </c>
    </row>
    <row r="25" spans="1:11" ht="16.5">
      <c r="A25">
        <v>24</v>
      </c>
      <c r="B25" t="s">
        <v>65</v>
      </c>
      <c r="C25" s="9">
        <v>12850000</v>
      </c>
      <c r="E25" s="9">
        <v>33</v>
      </c>
      <c r="F25" s="21" t="s">
        <v>73</v>
      </c>
      <c r="G25" t="s">
        <v>82</v>
      </c>
      <c r="H25" s="65">
        <v>12800000</v>
      </c>
      <c r="I25" s="10">
        <v>-2839799</v>
      </c>
      <c r="J25" s="59">
        <v>3</v>
      </c>
      <c r="K25">
        <v>13</v>
      </c>
    </row>
    <row r="26" spans="1:11" ht="16.5">
      <c r="A26">
        <v>25</v>
      </c>
      <c r="B26" t="s">
        <v>66</v>
      </c>
      <c r="C26" s="9">
        <v>12840000</v>
      </c>
      <c r="E26" s="9">
        <v>6</v>
      </c>
      <c r="F26" s="21" t="s">
        <v>50</v>
      </c>
      <c r="G26" t="s">
        <v>81</v>
      </c>
      <c r="H26" s="9">
        <v>12760000</v>
      </c>
      <c r="I26" s="10">
        <v>-2879799</v>
      </c>
      <c r="J26" s="9" t="s">
        <v>110</v>
      </c>
      <c r="K26">
        <v>14</v>
      </c>
    </row>
    <row r="27" spans="1:11" ht="16.5">
      <c r="A27">
        <v>26</v>
      </c>
      <c r="B27" t="s">
        <v>67</v>
      </c>
      <c r="C27" s="9">
        <v>12864000</v>
      </c>
      <c r="E27" s="9">
        <v>12</v>
      </c>
      <c r="F27" s="21" t="s">
        <v>56</v>
      </c>
      <c r="G27" t="s">
        <v>81</v>
      </c>
      <c r="H27" s="9">
        <v>12760000</v>
      </c>
      <c r="I27" s="10">
        <v>-2879799</v>
      </c>
      <c r="J27" s="9" t="s">
        <v>111</v>
      </c>
      <c r="K27">
        <v>14</v>
      </c>
    </row>
    <row r="28" spans="1:11" ht="16.5">
      <c r="A28">
        <v>27</v>
      </c>
      <c r="B28" t="s">
        <v>79</v>
      </c>
      <c r="C28" s="9">
        <v>12920000</v>
      </c>
      <c r="E28" s="9">
        <v>10</v>
      </c>
      <c r="F28" s="21" t="s">
        <v>54</v>
      </c>
      <c r="G28" t="s">
        <v>81</v>
      </c>
      <c r="H28" s="9">
        <v>12720000</v>
      </c>
      <c r="I28" s="10">
        <v>-2919799</v>
      </c>
      <c r="J28" s="9" t="s">
        <v>112</v>
      </c>
      <c r="K28">
        <v>15</v>
      </c>
    </row>
    <row r="29" spans="1:11" ht="16.5">
      <c r="A29">
        <v>28</v>
      </c>
      <c r="B29" s="11" t="s">
        <v>68</v>
      </c>
      <c r="C29" s="9">
        <v>13840000</v>
      </c>
      <c r="E29" s="9">
        <v>36</v>
      </c>
      <c r="F29" s="21" t="s">
        <v>80</v>
      </c>
      <c r="G29" t="s">
        <v>82</v>
      </c>
      <c r="H29" s="9">
        <v>12640000</v>
      </c>
      <c r="I29" s="10">
        <v>-2999799</v>
      </c>
      <c r="J29" s="9" t="s">
        <v>99</v>
      </c>
      <c r="K29">
        <v>16</v>
      </c>
    </row>
    <row r="30" spans="1:11" ht="16.5">
      <c r="A30">
        <v>29</v>
      </c>
      <c r="B30" s="11" t="s">
        <v>69</v>
      </c>
      <c r="C30" s="9">
        <v>13200000</v>
      </c>
      <c r="E30" s="9">
        <v>7</v>
      </c>
      <c r="F30" s="21" t="s">
        <v>51</v>
      </c>
      <c r="G30" t="s">
        <v>81</v>
      </c>
      <c r="H30" s="9">
        <v>12560000</v>
      </c>
      <c r="I30" s="10">
        <v>-3079799</v>
      </c>
      <c r="J30" s="9" t="s">
        <v>113</v>
      </c>
      <c r="K30">
        <v>17</v>
      </c>
    </row>
    <row r="31" spans="1:11" ht="16.5">
      <c r="A31">
        <v>30</v>
      </c>
      <c r="B31" s="11" t="s">
        <v>70</v>
      </c>
      <c r="C31" s="9">
        <v>12480000</v>
      </c>
      <c r="E31" s="9">
        <v>35</v>
      </c>
      <c r="F31" s="21" t="s">
        <v>75</v>
      </c>
      <c r="G31" t="s">
        <v>82</v>
      </c>
      <c r="H31" s="9">
        <v>12560000</v>
      </c>
      <c r="I31" s="10">
        <v>-3079799</v>
      </c>
      <c r="J31" s="9" t="s">
        <v>100</v>
      </c>
      <c r="K31">
        <v>17</v>
      </c>
    </row>
    <row r="32" spans="1:11" ht="16.5">
      <c r="A32">
        <v>31</v>
      </c>
      <c r="B32" s="11" t="s">
        <v>71</v>
      </c>
      <c r="C32" s="9">
        <v>12820000</v>
      </c>
      <c r="E32" s="9">
        <v>8</v>
      </c>
      <c r="F32" s="21" t="s">
        <v>52</v>
      </c>
      <c r="G32" t="s">
        <v>81</v>
      </c>
      <c r="H32" s="9">
        <v>12520000</v>
      </c>
      <c r="I32" s="10">
        <v>-3119799</v>
      </c>
      <c r="J32" s="9" t="s">
        <v>114</v>
      </c>
      <c r="K32">
        <v>18</v>
      </c>
    </row>
    <row r="33" spans="1:11" ht="16.5">
      <c r="A33">
        <v>32</v>
      </c>
      <c r="B33" s="11" t="s">
        <v>72</v>
      </c>
      <c r="C33" s="9">
        <v>12480000</v>
      </c>
      <c r="E33" s="9">
        <v>21</v>
      </c>
      <c r="F33" s="21" t="s">
        <v>62</v>
      </c>
      <c r="G33" t="s">
        <v>81</v>
      </c>
      <c r="H33" s="9">
        <v>12480000</v>
      </c>
      <c r="I33" s="10">
        <v>-3159799</v>
      </c>
      <c r="J33" s="9" t="s">
        <v>115</v>
      </c>
      <c r="K33">
        <v>19</v>
      </c>
    </row>
    <row r="34" spans="1:11" ht="16.5">
      <c r="A34">
        <v>33</v>
      </c>
      <c r="B34" s="11" t="s">
        <v>73</v>
      </c>
      <c r="C34" s="9">
        <v>12800000</v>
      </c>
      <c r="E34" s="9">
        <v>30</v>
      </c>
      <c r="F34" s="21" t="s">
        <v>70</v>
      </c>
      <c r="G34" t="s">
        <v>82</v>
      </c>
      <c r="H34" s="9">
        <v>12480000</v>
      </c>
      <c r="I34" s="10">
        <v>-3159799</v>
      </c>
      <c r="J34" s="9" t="s">
        <v>116</v>
      </c>
      <c r="K34">
        <v>19</v>
      </c>
    </row>
    <row r="35" spans="1:11" ht="16.5">
      <c r="A35">
        <v>34</v>
      </c>
      <c r="B35" t="s">
        <v>74</v>
      </c>
      <c r="C35" s="9">
        <v>12820000</v>
      </c>
      <c r="E35" s="9">
        <v>32</v>
      </c>
      <c r="F35" s="21" t="s">
        <v>72</v>
      </c>
      <c r="G35" t="s">
        <v>82</v>
      </c>
      <c r="H35" s="9">
        <v>12480000</v>
      </c>
      <c r="I35" s="10">
        <v>-3159799</v>
      </c>
      <c r="J35" s="9" t="s">
        <v>117</v>
      </c>
      <c r="K35">
        <v>19</v>
      </c>
    </row>
    <row r="36" spans="1:11" ht="16.5">
      <c r="A36">
        <v>35</v>
      </c>
      <c r="B36" t="s">
        <v>75</v>
      </c>
      <c r="C36" s="9">
        <v>12560000</v>
      </c>
      <c r="E36" s="9">
        <v>4</v>
      </c>
      <c r="F36" s="21" t="s">
        <v>48</v>
      </c>
      <c r="G36" t="s">
        <v>81</v>
      </c>
      <c r="H36" s="9">
        <v>12440000</v>
      </c>
      <c r="I36" s="10">
        <v>-3199799</v>
      </c>
      <c r="J36" s="9" t="s">
        <v>118</v>
      </c>
      <c r="K36">
        <v>20</v>
      </c>
    </row>
    <row r="37" spans="1:11" ht="16.5">
      <c r="A37">
        <v>36</v>
      </c>
      <c r="B37" t="s">
        <v>80</v>
      </c>
      <c r="C37" s="9">
        <v>12640000</v>
      </c>
      <c r="E37" s="9">
        <v>2</v>
      </c>
      <c r="F37" s="21" t="s">
        <v>46</v>
      </c>
      <c r="G37" t="s">
        <v>81</v>
      </c>
      <c r="H37" s="9">
        <v>12400000</v>
      </c>
      <c r="I37" s="10">
        <v>-3239799</v>
      </c>
      <c r="J37" s="9" t="s">
        <v>119</v>
      </c>
      <c r="K37">
        <v>21</v>
      </c>
    </row>
    <row r="38" spans="6:9" ht="16.5">
      <c r="F38" s="21"/>
      <c r="I38" s="10"/>
    </row>
    <row r="39" spans="6:9" ht="16.5">
      <c r="F39" s="21"/>
      <c r="I39" s="10"/>
    </row>
    <row r="40" spans="6:9" ht="16.5">
      <c r="F40" s="21"/>
      <c r="H40" s="9">
        <f>SUM(H2:H37)</f>
        <v>469194000</v>
      </c>
      <c r="I40" s="10"/>
    </row>
    <row r="41" spans="6:9" ht="16.5">
      <c r="F41" s="21"/>
      <c r="I41" s="10"/>
    </row>
    <row r="42" spans="6:9" ht="16.5">
      <c r="F42" s="21"/>
      <c r="I42" s="10"/>
    </row>
    <row r="43" spans="2:9" ht="16.5">
      <c r="B43" s="11"/>
      <c r="F43" s="21"/>
      <c r="I43" s="10"/>
    </row>
    <row r="44" spans="2:9" ht="16.5">
      <c r="B44" s="11"/>
      <c r="F44" s="21"/>
      <c r="I44" s="10"/>
    </row>
    <row r="45" spans="2:9" ht="16.5">
      <c r="B45" s="11"/>
      <c r="F45" s="21"/>
      <c r="I45" s="10"/>
    </row>
    <row r="46" spans="2:9" ht="16.5">
      <c r="B46" s="11"/>
      <c r="F46" s="21"/>
      <c r="I46" s="10"/>
    </row>
    <row r="47" spans="2:9" ht="16.5">
      <c r="B47" s="11"/>
      <c r="F47" s="21"/>
      <c r="I47" s="10"/>
    </row>
    <row r="48" spans="2:9" ht="16.5">
      <c r="B48" s="11"/>
      <c r="F48" s="21"/>
      <c r="I48" s="10"/>
    </row>
    <row r="49" spans="6:9" ht="16.5">
      <c r="F49" s="21"/>
      <c r="I49" s="10"/>
    </row>
    <row r="50" spans="6:9" ht="16.5">
      <c r="F50" s="21"/>
      <c r="I50" s="10"/>
    </row>
    <row r="51" spans="6:9" ht="16.5">
      <c r="F51" s="21"/>
      <c r="I51" s="10"/>
    </row>
    <row r="52" spans="6:9" ht="16.5">
      <c r="F52" s="21"/>
      <c r="I52" s="10"/>
    </row>
    <row r="53" spans="6:9" ht="16.5">
      <c r="F53" s="21"/>
      <c r="I53" s="10"/>
    </row>
    <row r="54" spans="6:9" ht="16.5">
      <c r="F54" s="21"/>
      <c r="I54" s="10"/>
    </row>
    <row r="55" spans="6:9" ht="16.5">
      <c r="F55" s="21"/>
      <c r="I55" s="10"/>
    </row>
    <row r="56" spans="6:9" ht="16.5">
      <c r="F56" s="21"/>
      <c r="I56" s="10"/>
    </row>
  </sheetData>
  <sheetProtection/>
  <printOptions/>
  <pageMargins left="0.15748031496062992" right="0.15748031496062992" top="0.3937007874015748" bottom="0.3937007874015748" header="0.31496062992125984" footer="0.31496062992125984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I10"/>
  <sheetViews>
    <sheetView view="pageBreakPreview" zoomScale="85" zoomScaleNormal="115" zoomScaleSheetLayoutView="85" zoomScalePageLayoutView="0" workbookViewId="0" topLeftCell="A1">
      <selection activeCell="F8" sqref="F8"/>
    </sheetView>
  </sheetViews>
  <sheetFormatPr defaultColWidth="9.00390625" defaultRowHeight="16.5"/>
  <cols>
    <col min="1" max="1" width="29.875" style="2" customWidth="1"/>
    <col min="2" max="2" width="13.25390625" style="2" customWidth="1"/>
    <col min="3" max="3" width="8.75390625" style="2" customWidth="1"/>
    <col min="4" max="4" width="2.625" style="2" hidden="1" customWidth="1"/>
    <col min="5" max="5" width="6.375" style="2" hidden="1" customWidth="1"/>
    <col min="6" max="6" width="14.875" style="2" customWidth="1"/>
    <col min="7" max="7" width="12.625" style="2" customWidth="1"/>
    <col min="8" max="8" width="6.125" style="2" customWidth="1"/>
    <col min="9" max="9" width="0.37109375" style="0" hidden="1" customWidth="1"/>
    <col min="10" max="10" width="1.4921875" style="0" hidden="1" customWidth="1"/>
  </cols>
  <sheetData>
    <row r="1" spans="1:9" ht="82.5" customHeight="1">
      <c r="A1" s="153" t="s">
        <v>186</v>
      </c>
      <c r="B1" s="154"/>
      <c r="C1" s="154"/>
      <c r="D1" s="154"/>
      <c r="E1" s="154"/>
      <c r="F1" s="154"/>
      <c r="G1" s="154"/>
      <c r="H1" s="154"/>
      <c r="I1" s="25"/>
    </row>
    <row r="2" spans="1:8" ht="61.5" customHeight="1" thickBot="1">
      <c r="A2" s="28" t="s">
        <v>31</v>
      </c>
      <c r="B2" s="29">
        <v>17</v>
      </c>
      <c r="C2" s="30" t="s">
        <v>32</v>
      </c>
      <c r="D2" s="30"/>
      <c r="E2" s="30" t="s">
        <v>33</v>
      </c>
      <c r="F2" s="31" t="s">
        <v>34</v>
      </c>
      <c r="G2" s="29">
        <v>0</v>
      </c>
      <c r="H2" s="30" t="s">
        <v>32</v>
      </c>
    </row>
    <row r="3" spans="1:8" ht="39.75" customHeight="1">
      <c r="A3" s="32" t="s">
        <v>35</v>
      </c>
      <c r="B3" s="33" t="s">
        <v>36</v>
      </c>
      <c r="C3" s="34"/>
      <c r="D3" s="35"/>
      <c r="E3" s="35"/>
      <c r="F3" s="36" t="s">
        <v>32</v>
      </c>
      <c r="G3" s="155"/>
      <c r="H3" s="156"/>
    </row>
    <row r="4" spans="1:8" ht="39.75" customHeight="1">
      <c r="A4" s="37" t="s">
        <v>37</v>
      </c>
      <c r="B4" s="38">
        <v>17</v>
      </c>
      <c r="C4" s="39" t="s">
        <v>33</v>
      </c>
      <c r="D4" s="39"/>
      <c r="E4" s="39"/>
      <c r="F4" s="157" t="s">
        <v>38</v>
      </c>
      <c r="G4" s="158">
        <v>17</v>
      </c>
      <c r="H4" s="159" t="s">
        <v>32</v>
      </c>
    </row>
    <row r="5" spans="1:8" ht="39.75" customHeight="1">
      <c r="A5" s="37" t="s">
        <v>39</v>
      </c>
      <c r="B5" s="38">
        <v>0</v>
      </c>
      <c r="C5" s="39" t="s">
        <v>33</v>
      </c>
      <c r="D5" s="39"/>
      <c r="E5" s="39"/>
      <c r="F5" s="157"/>
      <c r="G5" s="158"/>
      <c r="H5" s="159"/>
    </row>
    <row r="6" spans="1:8" ht="39.75" customHeight="1">
      <c r="A6" s="37"/>
      <c r="B6" s="40"/>
      <c r="C6" s="39"/>
      <c r="D6" s="39"/>
      <c r="E6" s="39"/>
      <c r="F6" s="157"/>
      <c r="G6" s="158"/>
      <c r="H6" s="159"/>
    </row>
    <row r="7" spans="1:8" ht="39.75" customHeight="1" thickBot="1">
      <c r="A7" s="41"/>
      <c r="B7" s="42"/>
      <c r="C7" s="43"/>
      <c r="D7" s="43"/>
      <c r="E7" s="43"/>
      <c r="F7" s="160"/>
      <c r="G7" s="161"/>
      <c r="H7" s="162"/>
    </row>
    <row r="8" spans="1:8" ht="39.75" customHeight="1">
      <c r="A8" s="44"/>
      <c r="B8" s="44"/>
      <c r="C8" s="45"/>
      <c r="D8" s="45"/>
      <c r="E8" s="45"/>
      <c r="F8" s="44"/>
      <c r="G8" s="46"/>
      <c r="H8" s="47"/>
    </row>
    <row r="9" spans="1:8" ht="39.75" customHeight="1">
      <c r="A9" s="48" t="s">
        <v>11</v>
      </c>
      <c r="B9" s="49"/>
      <c r="C9" s="50" t="s">
        <v>40</v>
      </c>
      <c r="D9" s="50"/>
      <c r="E9" s="50"/>
      <c r="F9" s="50"/>
      <c r="G9" s="51"/>
      <c r="H9" s="52"/>
    </row>
    <row r="10" spans="1:7" ht="39.75" customHeight="1">
      <c r="A10" s="48" t="s">
        <v>41</v>
      </c>
      <c r="B10" s="49"/>
      <c r="C10" s="151" t="s">
        <v>42</v>
      </c>
      <c r="D10" s="152"/>
      <c r="E10" s="152"/>
      <c r="F10" s="152"/>
      <c r="G10" s="152"/>
    </row>
    <row r="11" ht="30" customHeight="1"/>
  </sheetData>
  <sheetProtection/>
  <mergeCells count="9">
    <mergeCell ref="C10:G10"/>
    <mergeCell ref="A1:H1"/>
    <mergeCell ref="G3:H3"/>
    <mergeCell ref="F4:F5"/>
    <mergeCell ref="G4:G5"/>
    <mergeCell ref="H4:H5"/>
    <mergeCell ref="F6:F7"/>
    <mergeCell ref="G6:G7"/>
    <mergeCell ref="H6:H7"/>
  </mergeCells>
  <printOptions horizontalCentered="1"/>
  <pageMargins left="0.7874015748031497" right="0.7480314960629921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第四河川局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p122215740</dc:creator>
  <cp:keywords/>
  <dc:description/>
  <cp:lastModifiedBy>魏碧媺</cp:lastModifiedBy>
  <cp:lastPrinted>2017-01-13T06:28:58Z</cp:lastPrinted>
  <dcterms:created xsi:type="dcterms:W3CDTF">2007-03-27T07:11:48Z</dcterms:created>
  <dcterms:modified xsi:type="dcterms:W3CDTF">2017-01-17T01:06:24Z</dcterms:modified>
  <cp:category/>
  <cp:version/>
  <cp:contentType/>
  <cp:contentStatus/>
</cp:coreProperties>
</file>